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VÍTEK\PRÁCE\Dýšina\oprava MK 2020\Horomyslice\soupis prací\"/>
    </mc:Choice>
  </mc:AlternateContent>
  <bookViews>
    <workbookView xWindow="0" yWindow="0" windowWidth="0" windowHeight="0"/>
  </bookViews>
  <sheets>
    <sheet name="Rekapitulace stavby" sheetId="1" r:id="rId1"/>
    <sheet name="0145 - DÝŠINA– REKONSTRUK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'0145 - DÝŠINA– REKONSTRUK...'!$C$81:$K$343</definedName>
    <definedName name="_xlnm.Print_Area" localSheetId="1">'0145 - DÝŠINA– REKONSTRUK...'!$C$4:$J$37,'0145 - DÝŠINA– REKONSTRUK...'!$C$43:$J$65,'0145 - DÝŠINA– REKONSTRUK...'!$C$71:$K$343</definedName>
    <definedName name="_xlnm.Print_Titles" localSheetId="1">'0145 - DÝŠINA– REKONSTRUK...'!$81:$81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342"/>
  <c r="BH342"/>
  <c r="BG342"/>
  <c r="BF342"/>
  <c r="T342"/>
  <c r="T341"/>
  <c r="R342"/>
  <c r="R341"/>
  <c r="P342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1"/>
  <c r="BH331"/>
  <c r="BG331"/>
  <c r="BF331"/>
  <c r="T331"/>
  <c r="R331"/>
  <c r="P331"/>
  <c r="BI329"/>
  <c r="BH329"/>
  <c r="BG329"/>
  <c r="BF329"/>
  <c r="T329"/>
  <c r="R329"/>
  <c r="P329"/>
  <c r="BI325"/>
  <c r="BH325"/>
  <c r="BG325"/>
  <c r="BF325"/>
  <c r="T325"/>
  <c r="R325"/>
  <c r="P325"/>
  <c r="BI320"/>
  <c r="BH320"/>
  <c r="BG320"/>
  <c r="BF320"/>
  <c r="T320"/>
  <c r="R320"/>
  <c r="P320"/>
  <c r="BI314"/>
  <c r="BH314"/>
  <c r="BG314"/>
  <c r="BF314"/>
  <c r="T314"/>
  <c r="R314"/>
  <c r="P314"/>
  <c r="BI310"/>
  <c r="BH310"/>
  <c r="BG310"/>
  <c r="BF310"/>
  <c r="T310"/>
  <c r="R310"/>
  <c r="P310"/>
  <c r="BI299"/>
  <c r="BH299"/>
  <c r="BG299"/>
  <c r="BF299"/>
  <c r="T299"/>
  <c r="R299"/>
  <c r="P299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78"/>
  <c r="BH278"/>
  <c r="BG278"/>
  <c r="BF278"/>
  <c r="T278"/>
  <c r="R278"/>
  <c r="P278"/>
  <c r="BI275"/>
  <c r="BH275"/>
  <c r="BG275"/>
  <c r="BF275"/>
  <c r="T275"/>
  <c r="R275"/>
  <c r="P275"/>
  <c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4"/>
  <c r="BH254"/>
  <c r="BG254"/>
  <c r="BF254"/>
  <c r="T254"/>
  <c r="R254"/>
  <c r="P254"/>
  <c r="BI245"/>
  <c r="BH245"/>
  <c r="BG245"/>
  <c r="BF245"/>
  <c r="T245"/>
  <c r="R245"/>
  <c r="P245"/>
  <c r="BI238"/>
  <c r="BH238"/>
  <c r="BG238"/>
  <c r="BF238"/>
  <c r="T238"/>
  <c r="R238"/>
  <c r="P238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5"/>
  <c r="BH215"/>
  <c r="BG215"/>
  <c r="BF215"/>
  <c r="T215"/>
  <c r="R215"/>
  <c r="P215"/>
  <c r="BI208"/>
  <c r="BH208"/>
  <c r="BG208"/>
  <c r="BF208"/>
  <c r="T208"/>
  <c r="R208"/>
  <c r="P208"/>
  <c r="BI206"/>
  <c r="BH206"/>
  <c r="BG206"/>
  <c r="BF206"/>
  <c r="T206"/>
  <c r="R206"/>
  <c r="P206"/>
  <c r="BI197"/>
  <c r="BH197"/>
  <c r="BG197"/>
  <c r="BF197"/>
  <c r="T197"/>
  <c r="R197"/>
  <c r="P197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66"/>
  <c r="BH166"/>
  <c r="BG166"/>
  <c r="BF166"/>
  <c r="T166"/>
  <c r="R166"/>
  <c r="P166"/>
  <c r="BI159"/>
  <c r="BH159"/>
  <c r="BG159"/>
  <c r="BF159"/>
  <c r="T159"/>
  <c r="R159"/>
  <c r="P159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18"/>
  <c r="BH118"/>
  <c r="BG118"/>
  <c r="BF118"/>
  <c r="T118"/>
  <c r="R118"/>
  <c r="P118"/>
  <c r="BI111"/>
  <c r="BH111"/>
  <c r="BG111"/>
  <c r="BF111"/>
  <c r="T111"/>
  <c r="R111"/>
  <c r="P111"/>
  <c r="BI108"/>
  <c r="BH108"/>
  <c r="BG108"/>
  <c r="BF108"/>
  <c r="T108"/>
  <c r="R108"/>
  <c r="P108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1"/>
  <c r="BH91"/>
  <c r="BG91"/>
  <c r="BF91"/>
  <c r="T91"/>
  <c r="R91"/>
  <c r="P91"/>
  <c r="BI87"/>
  <c r="BH87"/>
  <c r="BG87"/>
  <c r="BF87"/>
  <c r="T87"/>
  <c r="R87"/>
  <c r="P87"/>
  <c r="BI85"/>
  <c r="BH85"/>
  <c r="BG85"/>
  <c r="BF85"/>
  <c r="T85"/>
  <c r="R85"/>
  <c r="P85"/>
  <c r="F76"/>
  <c r="E74"/>
  <c r="F48"/>
  <c r="E46"/>
  <c r="J22"/>
  <c r="E22"/>
  <c r="J79"/>
  <c r="J21"/>
  <c r="J19"/>
  <c r="E19"/>
  <c r="J50"/>
  <c r="J18"/>
  <c r="J16"/>
  <c r="E16"/>
  <c r="F51"/>
  <c r="J15"/>
  <c r="J13"/>
  <c r="E13"/>
  <c r="F78"/>
  <c r="J12"/>
  <c r="J10"/>
  <c r="J76"/>
  <c i="1" r="L50"/>
  <c r="AM50"/>
  <c r="AM49"/>
  <c r="L49"/>
  <c r="AM47"/>
  <c r="L47"/>
  <c r="L45"/>
  <c r="L44"/>
  <c i="2" r="J269"/>
  <c r="BK138"/>
  <c r="BK337"/>
  <c r="J264"/>
  <c r="BK197"/>
  <c r="BK150"/>
  <c r="BK290"/>
  <c r="BK206"/>
  <c r="J141"/>
  <c r="BK299"/>
  <c r="J220"/>
  <c r="BK178"/>
  <c r="BK134"/>
  <c r="BK335"/>
  <c r="BK285"/>
  <c r="J184"/>
  <c r="J337"/>
  <c r="J222"/>
  <c r="BK97"/>
  <c r="J320"/>
  <c r="BK234"/>
  <c r="BK152"/>
  <c r="J310"/>
  <c r="BK228"/>
  <c r="J152"/>
  <c r="BK111"/>
  <c r="BK269"/>
  <c r="J182"/>
  <c r="BK91"/>
  <c r="BK222"/>
  <c r="J132"/>
  <c r="J282"/>
  <c r="BK190"/>
  <c r="BK339"/>
  <c r="J275"/>
  <c r="J228"/>
  <c r="BK159"/>
  <c r="J95"/>
  <c r="J278"/>
  <c r="BK224"/>
  <c r="BK132"/>
  <c i="1" r="AS54"/>
  <c i="2" r="J190"/>
  <c r="J154"/>
  <c r="J108"/>
  <c r="BK245"/>
  <c r="BK182"/>
  <c r="J290"/>
  <c r="BK108"/>
  <c r="J314"/>
  <c r="J261"/>
  <c r="J178"/>
  <c r="J136"/>
  <c r="BK314"/>
  <c r="J232"/>
  <c r="J166"/>
  <c r="BK99"/>
  <c r="BK271"/>
  <c r="BK208"/>
  <c r="BK141"/>
  <c r="J111"/>
  <c r="J325"/>
  <c r="J266"/>
  <c r="BK176"/>
  <c r="J335"/>
  <c r="BK232"/>
  <c r="J91"/>
  <c r="BK329"/>
  <c r="J271"/>
  <c r="J206"/>
  <c r="BK331"/>
  <c r="BK261"/>
  <c r="BK186"/>
  <c r="BK118"/>
  <c r="BK310"/>
  <c r="BK238"/>
  <c r="J176"/>
  <c r="BK129"/>
  <c r="J331"/>
  <c r="BK282"/>
  <c r="J159"/>
  <c r="J285"/>
  <c r="BK254"/>
  <c r="BK184"/>
  <c r="BK87"/>
  <c r="BK278"/>
  <c r="BK230"/>
  <c r="BK166"/>
  <c r="BK264"/>
  <c r="J197"/>
  <c r="J134"/>
  <c r="BK95"/>
  <c r="J254"/>
  <c r="J150"/>
  <c r="J97"/>
  <c r="J299"/>
  <c r="J230"/>
  <c r="J129"/>
  <c r="J339"/>
  <c r="J208"/>
  <c r="BK342"/>
  <c r="BK275"/>
  <c r="BK215"/>
  <c r="J329"/>
  <c r="J234"/>
  <c r="BK154"/>
  <c r="J87"/>
  <c r="J224"/>
  <c r="J173"/>
  <c r="BK127"/>
  <c r="BK320"/>
  <c r="J186"/>
  <c r="BK85"/>
  <c r="J287"/>
  <c r="J245"/>
  <c r="J118"/>
  <c r="J342"/>
  <c r="J238"/>
  <c r="BK173"/>
  <c r="J127"/>
  <c r="BK287"/>
  <c r="BK220"/>
  <c r="BK136"/>
  <c r="BK325"/>
  <c r="BK266"/>
  <c r="J138"/>
  <c r="J85"/>
  <c r="J215"/>
  <c r="J99"/>
  <c l="1" r="P84"/>
  <c r="R158"/>
  <c r="R219"/>
  <c r="P289"/>
  <c r="BK328"/>
  <c r="J328"/>
  <c r="J61"/>
  <c r="R328"/>
  <c r="R84"/>
  <c r="P158"/>
  <c r="T219"/>
  <c r="R289"/>
  <c r="T328"/>
  <c r="P219"/>
  <c r="BK84"/>
  <c r="J84"/>
  <c r="J57"/>
  <c r="BK158"/>
  <c r="J158"/>
  <c r="J58"/>
  <c r="T158"/>
  <c r="T84"/>
  <c r="BK219"/>
  <c r="J219"/>
  <c r="J59"/>
  <c r="BK289"/>
  <c r="J289"/>
  <c r="J60"/>
  <c r="T289"/>
  <c r="P328"/>
  <c r="BK334"/>
  <c r="J334"/>
  <c r="J63"/>
  <c r="P334"/>
  <c r="P333"/>
  <c r="R334"/>
  <c r="R333"/>
  <c r="T334"/>
  <c r="T333"/>
  <c r="J48"/>
  <c r="F79"/>
  <c r="BE97"/>
  <c r="BE111"/>
  <c r="BE127"/>
  <c r="BE138"/>
  <c r="BE150"/>
  <c r="BE154"/>
  <c r="BE208"/>
  <c r="BE228"/>
  <c r="BE261"/>
  <c r="BE287"/>
  <c r="BE290"/>
  <c r="BE310"/>
  <c r="J51"/>
  <c r="J78"/>
  <c r="BE87"/>
  <c r="BE132"/>
  <c r="BE136"/>
  <c r="BE152"/>
  <c r="BE173"/>
  <c r="BE186"/>
  <c r="BE215"/>
  <c r="BE222"/>
  <c r="BE232"/>
  <c r="BE245"/>
  <c r="BE282"/>
  <c r="BE314"/>
  <c r="BE331"/>
  <c r="BE337"/>
  <c r="BE85"/>
  <c r="BE159"/>
  <c r="BE178"/>
  <c r="BE190"/>
  <c r="BE230"/>
  <c r="BE254"/>
  <c r="BE271"/>
  <c r="BE299"/>
  <c r="BE325"/>
  <c r="BE91"/>
  <c r="BE108"/>
  <c r="BE118"/>
  <c r="BE176"/>
  <c r="BE184"/>
  <c r="BE224"/>
  <c r="BE264"/>
  <c r="BE269"/>
  <c r="BE285"/>
  <c r="BE335"/>
  <c r="BE339"/>
  <c r="BE342"/>
  <c r="F50"/>
  <c r="BE95"/>
  <c r="BE99"/>
  <c r="BE129"/>
  <c r="BE134"/>
  <c r="BE141"/>
  <c r="BE166"/>
  <c r="BE182"/>
  <c r="BE197"/>
  <c r="BE206"/>
  <c r="BE220"/>
  <c r="BE234"/>
  <c r="BE238"/>
  <c r="BE266"/>
  <c r="BE275"/>
  <c r="BE278"/>
  <c r="BE320"/>
  <c r="BE329"/>
  <c r="BK341"/>
  <c r="J341"/>
  <c r="J64"/>
  <c r="F32"/>
  <c i="1" r="BA55"/>
  <c r="BA54"/>
  <c r="AW54"/>
  <c r="AK30"/>
  <c i="2" r="J32"/>
  <c i="1" r="AW55"/>
  <c i="2" r="F34"/>
  <c i="1" r="BC55"/>
  <c r="BC54"/>
  <c r="W32"/>
  <c i="2" r="F33"/>
  <c i="1" r="BB55"/>
  <c r="BB54"/>
  <c r="W31"/>
  <c i="2" r="F35"/>
  <c i="1" r="BD55"/>
  <c r="BD54"/>
  <c r="W33"/>
  <c i="2" l="1" r="R83"/>
  <c r="R82"/>
  <c r="T83"/>
  <c r="T82"/>
  <c r="P83"/>
  <c r="P82"/>
  <c i="1" r="AU55"/>
  <c i="2" r="BK83"/>
  <c r="J83"/>
  <c r="J56"/>
  <c r="BK333"/>
  <c r="J333"/>
  <c r="J62"/>
  <c r="F31"/>
  <c i="1" r="AZ55"/>
  <c r="AZ54"/>
  <c r="W29"/>
  <c r="W30"/>
  <c i="2" r="J31"/>
  <c i="1" r="AV55"/>
  <c r="AT55"/>
  <c r="AY54"/>
  <c r="AU54"/>
  <c r="AX54"/>
  <c i="2" l="1" r="BK82"/>
  <c r="J82"/>
  <c r="J55"/>
  <c i="1" r="AV54"/>
  <c r="AK29"/>
  <c i="2" l="1" r="J28"/>
  <c i="1" r="AG55"/>
  <c r="AN55"/>
  <c r="AT54"/>
  <c i="2" l="1" r="J37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<sst xmlns="http://schemas.openxmlformats.org/spreadsheetml/2006/main">
  <si>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</si>
  <si>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</si>
  <si>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</si>
  <si>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</si>
  <si>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</si>
  <si>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{3aafe001-3358-43b7-85c4-24ba8e44b3b8}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</si>
  <si>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</si>
  <si>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</si>
  <si>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</si>
  <si>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</si>
  <si>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</si>
  <si>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</si>
  <si>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</si>
  <si>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</si>
  <si>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0145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</si>
  <si>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</si>
  <si>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</si>
  <si>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DÝŠINA– REKONSTRUKCE MÍSTNÍ KOMUNIKACE DO MÍSTNÍ ČÁSTI HOROMYSLICE</t>
  </si>
  <si>
    <t>KSO:</t>
  </si>
  <si>
    <t/>
  </si>
  <si>
    <t>CC-CZ:</t>
  </si>
  <si>
    <t>Místo:</t>
  </si>
  <si>
    <t xml:space="preserve"> </t>
  </si>
  <si>
    <t>Datum:</t>
  </si>
  <si>
    <t>28. 1. 2020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</si>
  <si>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</si>
  <si>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</si>
  <si>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</si>
  <si>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</si>
  <si>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</si>
  <si>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</si>
  <si>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</si>
  <si>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</si>
  <si>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</si>
  <si>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</si>
  <si>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</si>
  <si>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</si>
  <si>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</si>
  <si>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</si>
  <si>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</si>
  <si>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</si>
  <si>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</si>
  <si>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</si>
  <si>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</si>
  <si>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</si>
  <si>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</si>
  <si>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</si>
  <si>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</si>
  <si>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</si>
  <si>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</si>
  <si>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</si>
  <si>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</si>
  <si>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</si>
  <si>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</si>
  <si>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</si>
  <si>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</si>
  <si>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</si>
  <si>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</si>
  <si>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</si>
  <si>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</si>
  <si>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</si>
  <si>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</si>
  <si>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</si>
  <si>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</si>
  <si>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</si>
  <si>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</si>
  <si>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</si>
  <si>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</si>
  <si>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</si>
  <si>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</si>
  <si>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</si>
  <si>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</si>
  <si>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</si>
  <si>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</si>
  <si>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</si>
  <si>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</si>
  <si>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</si>
  <si>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</si>
  <si>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</si>
  <si>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</si>
  <si>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</si>
  <si>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</si>
  <si>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</si>
  <si>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</si>
  <si>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</si>
  <si>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</si>
  <si>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</si>
  <si>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</si>
  <si>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</si>
  <si>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</si>
  <si>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</si>
  <si>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</si>
  <si>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</si>
  <si>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</si>
  <si>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</si>
  <si>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</si>
  <si>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</si>
  <si>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</si>
  <si>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</si>
  <si>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</si>
  <si>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</si>
  <si>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</si>
  <si>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</si>
  <si>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</si>
  <si>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</si>
  <si>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</si>
  <si>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</si>
  <si>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</si>
  <si>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</si>
  <si>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</si>
  <si>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</si>
  <si>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</si>
  <si>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2019 01</t>
  </si>
  <si>
    <t>4</t>
  </si>
  <si>
    <t>-1937199736</t>
  </si>
  <si>
    <t>PP</t>
  </si>
  <si>
    <t>Odstranění křovin a stromů s odstraněním kořenů průměru kmene do 100 mm do sklonu terénu 1 : 5, při celkové ploše do 1 000 m2</t>
  </si>
  <si>
    <t>113106171</t>
  </si>
  <si>
    <t>Rozebrání dlažeb vozovek ze zámkové dlažby s ložem z kameniva ručně</t>
  </si>
  <si>
    <t>1418961677</t>
  </si>
  <si>
    <t>Rozebrání dlažeb a dílců vozovek a ploch s přemístěním hmot na skládku na vzdálenost do 3 m nebo s naložením na dopravní prostředek, s jakoukoliv výplní spár ručně ze zámkové dlažby s ložem z kameniva</t>
  </si>
  <si>
    <t>VV</t>
  </si>
  <si>
    <t xml:space="preserve">sjezdy a vjezdy </t>
  </si>
  <si>
    <t>45</t>
  </si>
  <si>
    <t>3</t>
  </si>
  <si>
    <t>113107143</t>
  </si>
  <si>
    <t>Odstranění podkladu živičného tl 150 mm ručně</t>
  </si>
  <si>
    <t>438217062</t>
  </si>
  <si>
    <t>Odstranění podkladů nebo krytů ručně s přemístěním hmot na skládku na vzdálenost do 3 m nebo s naložením na dopravní prostředek živičných, o tl. vrstvy přes 100 do 150 mm</t>
  </si>
  <si>
    <t>P</t>
  </si>
  <si>
    <t>Poznámka k položce:_x000d_
odstraněí asf. vrstev po frézování v místě prahů</t>
  </si>
  <si>
    <t>14</t>
  </si>
  <si>
    <t>113154123</t>
  </si>
  <si>
    <t>Frézování živičného krytu tl 50 mm pruh š 1 m pl do 500 m2 bez překážek v trase</t>
  </si>
  <si>
    <t>-2085311234</t>
  </si>
  <si>
    <t>Frézování živičného podkladu nebo krytu s naložením na dopravní prostředek plochy do 500 m2 bez překážek v trase pruhu šířky přes 0,5 m do 1 m, tloušťky vrstvy 50 mm</t>
  </si>
  <si>
    <t>5</t>
  </si>
  <si>
    <t>113154321</t>
  </si>
  <si>
    <t>Frézování živičného krytu tl 30 mm pruh š 1 m pl do 10000 m2 bez překážek v trase</t>
  </si>
  <si>
    <t>2115032830</t>
  </si>
  <si>
    <t>Frézování živičného podkladu nebo krytu s naložením na dopravní prostředek plochy přes 1 000 do 10 000 m2 bez překážek v trase pruhu šířky do 1 m, tloušťky vrstvy do 30 mm</t>
  </si>
  <si>
    <t>6</t>
  </si>
  <si>
    <t>122202201</t>
  </si>
  <si>
    <t>Odkopávky a prokopávky nezapažené pro silnice objemu do 100 m3 v hornině tř. 3</t>
  </si>
  <si>
    <t>m3</t>
  </si>
  <si>
    <t>350165576</t>
  </si>
  <si>
    <t>Odkopávky a prokopávky nezapažené pro silnice s přemístěním výkopku v příčných profilech na vzdálenost do 15 m nebo s naložením na dopravní prostředek v hornině tř. 3 do 100 m3</t>
  </si>
  <si>
    <t>sjezdy</t>
  </si>
  <si>
    <t>110*0,1</t>
  </si>
  <si>
    <t>zpomalovací polštář</t>
  </si>
  <si>
    <t>14*0,4</t>
  </si>
  <si>
    <t>výhybna 1+2</t>
  </si>
  <si>
    <t>17*0,47+21*0,21</t>
  </si>
  <si>
    <t>Součet</t>
  </si>
  <si>
    <t>7</t>
  </si>
  <si>
    <t>162301501</t>
  </si>
  <si>
    <t>Vodorovné přemístění křovin do 5 km D kmene do 100 mm</t>
  </si>
  <si>
    <t>1927181707</t>
  </si>
  <si>
    <t>Vodorovné přemístění smýcených křovin do průměru kmene 100 mm na vzdálenost do 5 000 m</t>
  </si>
  <si>
    <t xml:space="preserve">Poznámka k položce:_x000d_
odvoz sběrný dvůr Dýšina_x000d_
</t>
  </si>
  <si>
    <t>8</t>
  </si>
  <si>
    <t>162701105</t>
  </si>
  <si>
    <t>Vodorovné přemístění do 10000 m výkopku/sypaniny z horniny tř. 1 až 4</t>
  </si>
  <si>
    <t>1397354363</t>
  </si>
  <si>
    <t>Vodorovné přemístění výkopku nebo sypaniny po suchu na obvyklém dopravním prostředku, bez naložení výkopku, avšak se složením bez rozhrnutí z horniny tř. 1 až 4 na vzdálenost přes 9 000 do 10 000 m</t>
  </si>
  <si>
    <t>výkop</t>
  </si>
  <si>
    <t>29</t>
  </si>
  <si>
    <t>sejmutí krajnic</t>
  </si>
  <si>
    <t>103,3</t>
  </si>
  <si>
    <t>9</t>
  </si>
  <si>
    <t>162701109</t>
  </si>
  <si>
    <t>Příplatek k vodorovnému přemístění výkopku/sypaniny z horniny tř. 1 až 4 ZKD 1000 m přes 10000 m</t>
  </si>
  <si>
    <t>369495155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</si>
  <si>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</si>
  <si>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Poznámka k položce:_x000d_
skládka 20km</t>
  </si>
  <si>
    <t>132,3*10 'Přepočtené koeficientem množství</t>
  </si>
  <si>
    <t>10</t>
  </si>
  <si>
    <t>171101104</t>
  </si>
  <si>
    <t>Uložení sypaniny z hornin soudržných do násypů zhutněných do 102 % PS</t>
  </si>
  <si>
    <t>491898313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</si>
  <si>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100 do 102 % PS</t>
  </si>
  <si>
    <t>11</t>
  </si>
  <si>
    <t>M</t>
  </si>
  <si>
    <t>58331202</t>
  </si>
  <si>
    <t xml:space="preserve">štěrkodrť netříděná do 100mm </t>
  </si>
  <si>
    <t>t</t>
  </si>
  <si>
    <t>164943323</t>
  </si>
  <si>
    <t>štěrkodrť netříděná do 100mm</t>
  </si>
  <si>
    <t>20*2 'Přepočtené koeficientem množství</t>
  </si>
  <si>
    <t>12</t>
  </si>
  <si>
    <t>181301101</t>
  </si>
  <si>
    <t>Rozprostření ornice tl vrstvy do 100 mm pl do 500 m2 v rovině nebo ve svahu do 1:5</t>
  </si>
  <si>
    <t>-1677569429</t>
  </si>
  <si>
    <t>Rozprostření a urovnání ornice v rovině nebo ve svahu sklonu do 1:5 při souvislé ploše do 500 m2, tl. vrstvy do 100 mm</t>
  </si>
  <si>
    <t>13</t>
  </si>
  <si>
    <t>181411131</t>
  </si>
  <si>
    <t>Založení parkového trávníku výsevem plochy do 1000 m2 v rovině a ve svahu do 1:5</t>
  </si>
  <si>
    <t>2034828399</t>
  </si>
  <si>
    <t>Založení trávníku na půdě předem připravené plochy do 1000 m2 výsevem včetně utažení parkového v rovině nebo na svahu do 1:5</t>
  </si>
  <si>
    <t>181411132</t>
  </si>
  <si>
    <t>Založení parkového trávníku výsevem plochy do 1000 m2 ve svahu do 1:2</t>
  </si>
  <si>
    <t>-319430813</t>
  </si>
  <si>
    <t>Založení trávníku na půdě předem připravené plochy do 1000 m2 výsevem včetně utažení parkového na svahu přes 1:5 do 1:2</t>
  </si>
  <si>
    <t>00572410</t>
  </si>
  <si>
    <t>osivo směs travní parková</t>
  </si>
  <si>
    <t>kg</t>
  </si>
  <si>
    <t>139896899</t>
  </si>
  <si>
    <t>125*0,015 'Přepočtené koeficientem množství</t>
  </si>
  <si>
    <t>16</t>
  </si>
  <si>
    <t>181951102</t>
  </si>
  <si>
    <t>Úprava pláně v hornině tř. 1 až 4 se zhutněním</t>
  </si>
  <si>
    <t>1108997632</t>
  </si>
  <si>
    <t>Úprava pláně vyrovnáním výškových rozdílů v hornině tř. 1 až 4 se zhutněním</t>
  </si>
  <si>
    <t>zpomalovací polštáře</t>
  </si>
  <si>
    <t>sjezdy+výhybny</t>
  </si>
  <si>
    <t>110+25</t>
  </si>
  <si>
    <t>vjezdy (po rozebrané zámkovce)</t>
  </si>
  <si>
    <t>17</t>
  </si>
  <si>
    <t>182101101</t>
  </si>
  <si>
    <t>Svahování v zářezech v hornině tř. 1 až 4</t>
  </si>
  <si>
    <t>-237073226</t>
  </si>
  <si>
    <t>Svahování trvalých svahů do projektovaných profilů s potřebným přemístěním výkopku při svahování v zářezech v hornině tř. 1 až 4</t>
  </si>
  <si>
    <t>18</t>
  </si>
  <si>
    <t>182301121</t>
  </si>
  <si>
    <t>Rozprostření ornice pl do 500 m2 ve svahu přes 1:5 tl vrstvy do 100 mm</t>
  </si>
  <si>
    <t>1851694437</t>
  </si>
  <si>
    <t>Rozprostření a urovnání ornice ve svahu sklonu přes 1:5 při souvislé ploše do 500 m2, tl. vrstvy do 100 mm</t>
  </si>
  <si>
    <t>19</t>
  </si>
  <si>
    <t>10364101</t>
  </si>
  <si>
    <t xml:space="preserve">zemina pro terénní úpravy -  ornice</t>
  </si>
  <si>
    <t>2141011398</t>
  </si>
  <si>
    <t>125*0,1</t>
  </si>
  <si>
    <t>12,5*1,8 'Přepočtené koeficientem množství</t>
  </si>
  <si>
    <t>Komunikace pozemní</t>
  </si>
  <si>
    <t>20</t>
  </si>
  <si>
    <t>564851111</t>
  </si>
  <si>
    <t>Podklad ze štěrkodrtě ŠD tl 150 mm</t>
  </si>
  <si>
    <t>-1947704269</t>
  </si>
  <si>
    <t>Podklad ze štěrkodrti ŠD s rozprostřením a zhutněním, po zhutnění tl. 150 mm</t>
  </si>
  <si>
    <t>vyrovnávky sjezdy a vjezdy</t>
  </si>
  <si>
    <t>(110+45)*0,5</t>
  </si>
  <si>
    <t>564861111</t>
  </si>
  <si>
    <t>Podklad ze štěrkodrtě ŠD tl 200 mm</t>
  </si>
  <si>
    <t>-316615973</t>
  </si>
  <si>
    <t>Podklad ze štěrkodrti ŠD s rozprostřením a zhutněním, po zhutnění tl. 200 mm</t>
  </si>
  <si>
    <t xml:space="preserve">výhybna </t>
  </si>
  <si>
    <t>oblouk</t>
  </si>
  <si>
    <t>40</t>
  </si>
  <si>
    <t>22</t>
  </si>
  <si>
    <t>564931412</t>
  </si>
  <si>
    <t>Podklad z asfaltového recyklátu tl 100 mm</t>
  </si>
  <si>
    <t>-124656674</t>
  </si>
  <si>
    <t>Podklad nebo podsyp z asfaltového recyklátu s rozprostřením a zhutněním, po zhutnění tl. 100 mm</t>
  </si>
  <si>
    <t>Poznámka k položce:_x000d_
sjezdy - recyklát dodána ze stavby</t>
  </si>
  <si>
    <t>23</t>
  </si>
  <si>
    <t>564952114</t>
  </si>
  <si>
    <t>Podklad z mechanicky zpevněného kameniva MZK tl 180 mm</t>
  </si>
  <si>
    <t>-104544991</t>
  </si>
  <si>
    <t>Podklad z mechanicky zpevněného kameniva MZK (minerální beton) s rozprostřením a s hutněním, po zhutnění tl. 180 mm</t>
  </si>
  <si>
    <t>24</t>
  </si>
  <si>
    <t>565135111</t>
  </si>
  <si>
    <t>Asfaltový beton vrstva podkladní ACP 16 (obalované kamenivo OKS) tl 50 mm š do 3 m</t>
  </si>
  <si>
    <t>-2052233855</t>
  </si>
  <si>
    <t>Asfaltový beton vrstva podkladní ACP 16 (obalované kamenivo střednězrnné - OKS) s rozprostřením a zhutněním v pruhu šířky do 3 m, po zhutnění tl. 50 mm</t>
  </si>
  <si>
    <t>Poznámka k položce:_x000d_
oprava poškozených míst podkladních vrstev směsí ACP 16 S 50/70; min. 40 mm_x000d_
_x000d_
předpoklad cca 10%</t>
  </si>
  <si>
    <t>(4320+490)*0,1</t>
  </si>
  <si>
    <t>25</t>
  </si>
  <si>
    <t>565155111</t>
  </si>
  <si>
    <t>Asfaltový beton vrstva podkladní ACP 16 (obalované kamenivo OKS) tl 70 mm š do 3 m</t>
  </si>
  <si>
    <t>358957780</t>
  </si>
  <si>
    <t>Asfaltový beton vrstva podkladní ACP 16 (obalované kamenivo střednězrnné - OKS) s rozprostřením a zhutněním v pruhu šířky do 3 m, po zhutnění tl. 70 mm</t>
  </si>
  <si>
    <t>26</t>
  </si>
  <si>
    <t>567122114</t>
  </si>
  <si>
    <t>Podklad ze směsi stmelené cementem SC C 8/10 (KSC I) tl 150 mm</t>
  </si>
  <si>
    <t>1453258873</t>
  </si>
  <si>
    <t>Podklad ze směsi stmelené cementem SC bez dilatačních spár, s rozprostřením a zhutněním SC C 8/10 (KSC I), po zhutnění tl. 150 mm</t>
  </si>
  <si>
    <t>27</t>
  </si>
  <si>
    <t>569931132</t>
  </si>
  <si>
    <t>Zpevnění krajnic asfaltovým recyklátem tl 100 mm</t>
  </si>
  <si>
    <t>-344229268</t>
  </si>
  <si>
    <t>Zpevnění krajnic nebo komunikací pro pěší s rozprostřením a zhutněním, po zhutnění asfaltovým recyklátem tl. 100 mm</t>
  </si>
  <si>
    <t>Poznámka k položce:_x000d_
recyklát dodána ze stavby</t>
  </si>
  <si>
    <t>820+24+13</t>
  </si>
  <si>
    <t>28</t>
  </si>
  <si>
    <t>573211108</t>
  </si>
  <si>
    <t>Postřik živičný spojovací z asfaltu v množství 0,40 kg/m2</t>
  </si>
  <si>
    <t>260386289</t>
  </si>
  <si>
    <t>Postřik spojovací PS bez posypu kamenivem z asfaltu silničního, v množství 0,40 kg/m2</t>
  </si>
  <si>
    <t>1.vrstva pod ložnou vrstvu</t>
  </si>
  <si>
    <t>4320</t>
  </si>
  <si>
    <t>2. vrstva pod obrusnou vrstvu</t>
  </si>
  <si>
    <t>4320+490+61</t>
  </si>
  <si>
    <t>577144121</t>
  </si>
  <si>
    <t>Asfaltový beton vrstva obrusná ACO 11+ 50/70 (ABS) tř. I tl 50 mm š přes 3 m z nemodifikovaného asfaltu</t>
  </si>
  <si>
    <t>-183978819</t>
  </si>
  <si>
    <t>Asfaltový beton vrstva obrusná ACO 11+ 50/70 (ABS) s rozprostřením a se zhutněním z nemodifikovaného asfaltu v pruhu šířky přes 3 m tř. I, po zhutnění tl. 50 mm</t>
  </si>
  <si>
    <t>vozovka</t>
  </si>
  <si>
    <t>490+4320+40</t>
  </si>
  <si>
    <t>110</t>
  </si>
  <si>
    <t>výhybna</t>
  </si>
  <si>
    <t>30</t>
  </si>
  <si>
    <t>577145122</t>
  </si>
  <si>
    <t>Asfaltový beton vrstva ložní ACL 16 (ABH)50/70 tl 50 mm š přes 3 m z nemodifikovaného asfaltu</t>
  </si>
  <si>
    <t>-2015037617</t>
  </si>
  <si>
    <t>Asfaltový beton vrstva ložní ACL 16 (ABH) 50/70 s rozprostřením a zhutněním z nemodifikovaného asfaltu v pruhu šířky přes 3 m, po zhutnění tl. 50 mm</t>
  </si>
  <si>
    <t>31</t>
  </si>
  <si>
    <t>596212210</t>
  </si>
  <si>
    <t>Kladení zámkové dlažby pozemních komunikací tl 80 mm skupiny A pl do 50 m2</t>
  </si>
  <si>
    <t>-1054288406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</si>
  <si>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</si>
  <si>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předlážení vjezdů - použití stáv. dlažby</t>
  </si>
  <si>
    <t>32</t>
  </si>
  <si>
    <t>59245213</t>
  </si>
  <si>
    <t>dlažba zámková profilová základní 196x161x80mm přírodní</t>
  </si>
  <si>
    <t>148540191</t>
  </si>
  <si>
    <t>Ostatní konstrukce a práce, bourání</t>
  </si>
  <si>
    <t>33</t>
  </si>
  <si>
    <t>911331111</t>
  </si>
  <si>
    <t>Svodidlo ocelové jednostranné zádržnosti N2 se zaberaněním sloupků v rozmezí do 2 m</t>
  </si>
  <si>
    <t>m</t>
  </si>
  <si>
    <t>-1259521114</t>
  </si>
  <si>
    <t>Silniční svodidlo s osazením sloupků zaberaněním ocelové úroveň zádržnosti N2 vzdálenosti sloupků do 2 m jednostranné</t>
  </si>
  <si>
    <t>34</t>
  </si>
  <si>
    <t>914111111</t>
  </si>
  <si>
    <t>Montáž svislé dopravní značky do velikosti 1 m2 objímkami na sloupek nebo konzolu</t>
  </si>
  <si>
    <t>kus</t>
  </si>
  <si>
    <t>2012943778</t>
  </si>
  <si>
    <t>Montáž svislé dopravní značky základní velikosti do 1 m2 objímkami na sloupky nebo konzoly</t>
  </si>
  <si>
    <t>35</t>
  </si>
  <si>
    <t>40444000</t>
  </si>
  <si>
    <t>značka dopravní svislá výstražná FeZn A1-A30 P1,P4 700mm</t>
  </si>
  <si>
    <t>-960151630</t>
  </si>
  <si>
    <t>A3</t>
  </si>
  <si>
    <t>36</t>
  </si>
  <si>
    <t>914511112</t>
  </si>
  <si>
    <t>Montáž sloupku dopravních značek délky do 3,5 m s betonovým základem a patkou</t>
  </si>
  <si>
    <t>523460601</t>
  </si>
  <si>
    <t>Montáž sloupku dopravních značek délky do 3,5 m do hliníkové patky</t>
  </si>
  <si>
    <t>37</t>
  </si>
  <si>
    <t>40445225</t>
  </si>
  <si>
    <t>sloupek pro dopravní značku Zn D 60mm v 3,5m</t>
  </si>
  <si>
    <t>-367432411</t>
  </si>
  <si>
    <t>38</t>
  </si>
  <si>
    <t>40445240</t>
  </si>
  <si>
    <t>patka pro sloupek Al D 60mm</t>
  </si>
  <si>
    <t>-314887896</t>
  </si>
  <si>
    <t>39</t>
  </si>
  <si>
    <t>915211112</t>
  </si>
  <si>
    <t>Vodorovné dopravní značení dělící čáry souvislé š 125 mm retroreflexní bílý plast</t>
  </si>
  <si>
    <t>597603719</t>
  </si>
  <si>
    <t>Vodorovné dopravní značení stříkaným plastem dělící čára šířky 125 mm souvislá bílá retroreflexní</t>
  </si>
  <si>
    <t>V4 0,125</t>
  </si>
  <si>
    <t>1750</t>
  </si>
  <si>
    <t>915211122</t>
  </si>
  <si>
    <t>Vodorovné dopravní značení dělící čáry přerušované š 125 mm retroreflexní bílý plast</t>
  </si>
  <si>
    <t>1804618303</t>
  </si>
  <si>
    <t>Vodorovné dopravní značení stříkaným plastem dělící čára šířky 125 mm přerušovaná bílá retroreflexní</t>
  </si>
  <si>
    <t>V4 0,5/0,5/0,125</t>
  </si>
  <si>
    <t>76</t>
  </si>
  <si>
    <t>V2b 1,5/1,5/0,125</t>
  </si>
  <si>
    <t>41</t>
  </si>
  <si>
    <t>915611111</t>
  </si>
  <si>
    <t>Předznačení vodorovného liniového značení - předznačení barvou</t>
  </si>
  <si>
    <t>1541639819</t>
  </si>
  <si>
    <t>Předznačení pro vodorovné značení stříkané barvou nebo prováděné z nátěrových hmot liniové dělicí čáry, vodicí proužky</t>
  </si>
  <si>
    <t>42</t>
  </si>
  <si>
    <t>916131213</t>
  </si>
  <si>
    <t>Osazení silničního obrubníku betonového stojatého s boční opěrou do lože z betonu prostého</t>
  </si>
  <si>
    <t>-878536038</t>
  </si>
  <si>
    <t>Osazení silničního obrubníku betonového se zřízením lože, s vyplněním a zatřením spár cementovou maltou stojatého s boční opěrou z betonu prostého, do lože z betonu prostého</t>
  </si>
  <si>
    <t>rovný</t>
  </si>
  <si>
    <t>4+8+6+8</t>
  </si>
  <si>
    <t>koncové</t>
  </si>
  <si>
    <t>43</t>
  </si>
  <si>
    <t>59217023</t>
  </si>
  <si>
    <t>obrubník betonový chodníkový 1000x150x250mm</t>
  </si>
  <si>
    <t>902558816</t>
  </si>
  <si>
    <t>44</t>
  </si>
  <si>
    <t>59217030</t>
  </si>
  <si>
    <t>obrubník betonový silniční přechodový 1000x150x150-250mm</t>
  </si>
  <si>
    <t>-1029156956</t>
  </si>
  <si>
    <t>916231213</t>
  </si>
  <si>
    <t>Osazení chodníkového obrubníku betonového stojatého s boční opěrou do lože z betonu prostého</t>
  </si>
  <si>
    <t>-1022701431</t>
  </si>
  <si>
    <t>Osazení chodníkového obrubníku betonového se zřízením lože, s vyplněním a zatřením spár cementovou maltou stojatého s boční opěrou z betonu prostého, do lože z betonu prostého</t>
  </si>
  <si>
    <t>9,2*3</t>
  </si>
  <si>
    <t>46</t>
  </si>
  <si>
    <t>59217036</t>
  </si>
  <si>
    <t>obrubník betonový parkový přírodní 500x80x250mm</t>
  </si>
  <si>
    <t>-1150505834</t>
  </si>
  <si>
    <t>47</t>
  </si>
  <si>
    <t>919721282</t>
  </si>
  <si>
    <t>Geomříž pro vyztužení stávajícího asfaltového povrchu z PP s geotextilií</t>
  </si>
  <si>
    <t>2066225543</t>
  </si>
  <si>
    <t>Vyztužení stávajícího asfaltového povrchu geomříží z polypropylénu s geotextilií</t>
  </si>
  <si>
    <t xml:space="preserve">Poznámka k položce:_x000d_
oprava zbylých trhlin a spár podle TP 115, v případě širokých nebo rozvětvených trhlin s použitím geomříže s min. pevností 100 kN/m dle TP 147 a předpisu jejího výrobce_x000d_
_x000d_
předpoklad 10%_x000d_
</t>
  </si>
  <si>
    <t>48</t>
  </si>
  <si>
    <t>919732211</t>
  </si>
  <si>
    <t>Styčná spára napojení nového živičného povrchu na stávající za tepla š 15 mm hl 25 mm s prořezáním</t>
  </si>
  <si>
    <t>1844939755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</si>
  <si>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</si>
  <si>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6+10+9+3+8</t>
  </si>
  <si>
    <t>49</t>
  </si>
  <si>
    <t>919735113</t>
  </si>
  <si>
    <t>Řezání stávajícího živičného krytu hl do 150 mm</t>
  </si>
  <si>
    <t>289504743</t>
  </si>
  <si>
    <t>Řezání stávajícího živičného krytu nebo podkladu hloubky přes 100 do 150 mm</t>
  </si>
  <si>
    <t>řezáníkrytu v místě polštářů</t>
  </si>
  <si>
    <t>50</t>
  </si>
  <si>
    <t>938909311</t>
  </si>
  <si>
    <t>Čištění vozovek metením strojně podkladu nebo krytu betonového nebo živičného</t>
  </si>
  <si>
    <t>396138712</t>
  </si>
  <si>
    <t>Čištění vozovek metením bláta, prachu nebo hlinitého nánosu s odklizením na hromady na vzdálenost do 20 m nebo naložením na dopravní prostředek strojně povrchu podkladu nebo krytu betonového nebo živičného</t>
  </si>
  <si>
    <t>4320+490</t>
  </si>
  <si>
    <t>51</t>
  </si>
  <si>
    <t>938909611</t>
  </si>
  <si>
    <t>Odstranění nánosu na krajnicích tl do 100 mm</t>
  </si>
  <si>
    <t>-1335827768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</si>
  <si>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</si>
  <si>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52</t>
  </si>
  <si>
    <t>966006261</t>
  </si>
  <si>
    <t>Odstranění zpomalovacího plastového prahu</t>
  </si>
  <si>
    <t>1736754285</t>
  </si>
  <si>
    <t>Odstranění zpomalovacího prahu s odklizením materiálu na vzdálenost do 20 m nebo s naložením na dopravní prostředek plastového</t>
  </si>
  <si>
    <t>997</t>
  </si>
  <si>
    <t>Přesun sutě</t>
  </si>
  <si>
    <t>53</t>
  </si>
  <si>
    <t>997221551</t>
  </si>
  <si>
    <t>Vodorovná doprava suti ze sypkých materiálů do 1 km</t>
  </si>
  <si>
    <t>2039203240</t>
  </si>
  <si>
    <t>Vodorovná doprava suti bez naložení, ale se složením a s hrubým urovnáním ze sypkých materiálů, na vzdálenost do 1 km</t>
  </si>
  <si>
    <t>asf. recyklát - odvoz na skládku v Dýšině (po dohodě s obcí)</t>
  </si>
  <si>
    <t>62,72+332,64</t>
  </si>
  <si>
    <t>použito zpětně do stavby (krajnice a sjezdy)</t>
  </si>
  <si>
    <t>-(177,12+23,76)</t>
  </si>
  <si>
    <t>metení po odfrézování</t>
  </si>
  <si>
    <t>96,20</t>
  </si>
  <si>
    <t>54</t>
  </si>
  <si>
    <t>997221559</t>
  </si>
  <si>
    <t>Příplatek ZKD 1 km u vodorovné dopravy suti ze sypkých materiálů</t>
  </si>
  <si>
    <t>322567130</t>
  </si>
  <si>
    <t>Vodorovná doprava suti bez naložení, ale se složením a s hrubým urovnáním Příplatek k ceně za každý další i započatý 1 km přes 1 km</t>
  </si>
  <si>
    <t>Poznámka k položce:_x000d_
odvoz do 4 km</t>
  </si>
  <si>
    <t>asf. recyklát - odvoz na skládku v Dýšině (po dohodě s obcí) do 4 km</t>
  </si>
  <si>
    <t>(62,72+332,64)*3</t>
  </si>
  <si>
    <t>-(177,12+23,76)*3</t>
  </si>
  <si>
    <t>metení po odfrézování do 20km</t>
  </si>
  <si>
    <t>96,20*19</t>
  </si>
  <si>
    <t>2411,24*3 'Přepočtené koeficientem množství</t>
  </si>
  <si>
    <t>55</t>
  </si>
  <si>
    <t>997221561</t>
  </si>
  <si>
    <t>Vodorovná doprava suti z kusových materiálů do 1 km</t>
  </si>
  <si>
    <t>791934837</t>
  </si>
  <si>
    <t>Vodorovná doprava suti bez naložení, ale se složením a s hrubým urovnáním z kusových materiálů, na vzdálenost do 1 km</t>
  </si>
  <si>
    <t>asf. kry</t>
  </si>
  <si>
    <t>4,42</t>
  </si>
  <si>
    <t>56</t>
  </si>
  <si>
    <t>997221569</t>
  </si>
  <si>
    <t>Příplatek ZKD 1 km u vodorovné dopravy suti z kusových materiálů</t>
  </si>
  <si>
    <t>191042517</t>
  </si>
  <si>
    <t>Poznámka k položce:_x000d_
skládka cca do 20km</t>
  </si>
  <si>
    <t>4,42*19 'Přepočtené koeficientem množství</t>
  </si>
  <si>
    <t>57</t>
  </si>
  <si>
    <t>997221845</t>
  </si>
  <si>
    <t>Poplatek za uložení na skládce (skládkovné) odpadu asfaltového bez dehtu kód odpadu 170 302</t>
  </si>
  <si>
    <t>-195169402</t>
  </si>
  <si>
    <t>Poplatek za uložení stavebního odpadu na skládce (skládkovné) asfaltového bez obsahu dehtu zatříděného do Katalogu odpadů pod kódem 170 302</t>
  </si>
  <si>
    <t>58</t>
  </si>
  <si>
    <t>997221855</t>
  </si>
  <si>
    <t>Poplatek za uložení na skládce (skládkovné) zeminy a kameniva kód odpadu 170 504</t>
  </si>
  <si>
    <t>909621447</t>
  </si>
  <si>
    <t>Poplatek za uložení stavebního odpadu na skládce (skládkovné) zeminy a kameniva zatříděného do Katalogu odpadů pod kódem 170 504</t>
  </si>
  <si>
    <t>103,3+29</t>
  </si>
  <si>
    <t>998</t>
  </si>
  <si>
    <t>Přesun hmot</t>
  </si>
  <si>
    <t>59</t>
  </si>
  <si>
    <t>998225111</t>
  </si>
  <si>
    <t>Přesun hmot pro pozemní komunikace s krytem z kamene, monolitickým betonovým nebo živičným</t>
  </si>
  <si>
    <t>1711402811</t>
  </si>
  <si>
    <t>Přesun hmot pro komunikace s krytem z kameniva, monolitickým betonovým nebo živičným dopravní vzdálenost do 200 m jakékoliv délky objektu</t>
  </si>
  <si>
    <t>60</t>
  </si>
  <si>
    <t>998225191</t>
  </si>
  <si>
    <t>Příplatek k přesunu hmot pro pozemní komunikace s krytem z kamene, živičným, betonovým do 1000 m</t>
  </si>
  <si>
    <t>1441879652</t>
  </si>
  <si>
    <t>Přesun hmot pro komunikace s krytem z kameniva, monolitickým betonovým nebo živičným Příplatek k ceně za zvětšený přesun přes vymezenou největší dopravní vzdálenost do 1000 m</t>
  </si>
  <si>
    <t>VRN</t>
  </si>
  <si>
    <t>Vedlejší rozpočtové náklady</t>
  </si>
  <si>
    <t>VRN1</t>
  </si>
  <si>
    <t>Průzkumné, geodetické a projektové práce</t>
  </si>
  <si>
    <t>61</t>
  </si>
  <si>
    <t>012103000</t>
  </si>
  <si>
    <t>Geodetické práce před výstavbou</t>
  </si>
  <si>
    <t>KUS</t>
  </si>
  <si>
    <t>1024</t>
  </si>
  <si>
    <t>-1487003996</t>
  </si>
  <si>
    <t>Geodetické práce před výstavbou-VYTYČENÍ STAVBY</t>
  </si>
  <si>
    <t>62</t>
  </si>
  <si>
    <t>012303000</t>
  </si>
  <si>
    <t>Geodetické práce po výstavbě</t>
  </si>
  <si>
    <t>-297765232</t>
  </si>
  <si>
    <t>Geodetické práce po výstavbě- ZAMĚŘENÍ SKUTEČNÉHO STAVU</t>
  </si>
  <si>
    <t>63</t>
  </si>
  <si>
    <t>013254000</t>
  </si>
  <si>
    <t>Dokumentace skutečného provedení stavby</t>
  </si>
  <si>
    <t>-1407797290</t>
  </si>
  <si>
    <t>VRN3</t>
  </si>
  <si>
    <t>Zařízení staveniště</t>
  </si>
  <si>
    <t>64</t>
  </si>
  <si>
    <t>034303000</t>
  </si>
  <si>
    <t>Dopravní značení na staveništi</t>
  </si>
  <si>
    <t>1655043301</t>
  </si>
  <si>
    <t>Dopravní značení na staveništi - DIO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</si>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</sst>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0145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DÝŠINA– REKONSTRUKCE MÍSTNÍ KOMUNIKACE DO MÍSTNÍ ČÁSTI HOROMYSLICE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28. 1. 2020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68</v>
      </c>
      <c r="BT54" s="110" t="s">
        <v>69</v>
      </c>
      <c r="BV54" s="110" t="s">
        <v>70</v>
      </c>
      <c r="BW54" s="110" t="s">
        <v>5</v>
      </c>
      <c r="BX54" s="110" t="s">
        <v>71</v>
      </c>
      <c r="CL54" s="110" t="s">
        <v>19</v>
      </c>
    </row>
    <row r="55" s="7" customFormat="1" ht="37.5" customHeight="1">
      <c r="A55" s="111" t="s">
        <v>72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'0145 - DÝŠINA– REKONSTRUK...'!J28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73</v>
      </c>
      <c r="AR55" s="118"/>
      <c r="AS55" s="119">
        <v>0</v>
      </c>
      <c r="AT55" s="120">
        <f>ROUND(SUM(AV55:AW55),2)</f>
        <v>0</v>
      </c>
      <c r="AU55" s="121">
        <f>'0145 - DÝŠINA– REKONSTRUK...'!P82</f>
        <v>0</v>
      </c>
      <c r="AV55" s="120">
        <f>'0145 - DÝŠINA– REKONSTRUK...'!J31</f>
        <v>0</v>
      </c>
      <c r="AW55" s="120">
        <f>'0145 - DÝŠINA– REKONSTRUK...'!J32</f>
        <v>0</v>
      </c>
      <c r="AX55" s="120">
        <f>'0145 - DÝŠINA– REKONSTRUK...'!J33</f>
        <v>0</v>
      </c>
      <c r="AY55" s="120">
        <f>'0145 - DÝŠINA– REKONSTRUK...'!J34</f>
        <v>0</v>
      </c>
      <c r="AZ55" s="120">
        <f>'0145 - DÝŠINA– REKONSTRUK...'!F31</f>
        <v>0</v>
      </c>
      <c r="BA55" s="120">
        <f>'0145 - DÝŠINA– REKONSTRUK...'!F32</f>
        <v>0</v>
      </c>
      <c r="BB55" s="120">
        <f>'0145 - DÝŠINA– REKONSTRUK...'!F33</f>
        <v>0</v>
      </c>
      <c r="BC55" s="120">
        <f>'0145 - DÝŠINA– REKONSTRUK...'!F34</f>
        <v>0</v>
      </c>
      <c r="BD55" s="122">
        <f>'0145 - DÝŠINA– REKONSTRUK...'!F35</f>
        <v>0</v>
      </c>
      <c r="BE55" s="7"/>
      <c r="BT55" s="123" t="s">
        <v>74</v>
      </c>
      <c r="BU55" s="123" t="s">
        <v>75</v>
      </c>
      <c r="BV55" s="123" t="s">
        <v>70</v>
      </c>
      <c r="BW55" s="123" t="s">
        <v>5</v>
      </c>
      <c r="BX55" s="123" t="s">
        <v>71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MkRst0+Zjj2kA2nCIcs8AhlJRDAbIzFxN7Hlm8Bg7dGuL6xAcmIhr4xt2zVYiXDgKeuh825lkRUCCrUXK7H65w==" hashValue="WCxK93MZimOjeiFQcxj6RSBP/DUDrBAO29Ph5dIXXdk4FiyYVGp7lDKD4RytEaH4QW1aq90TEP6Pfd8wqRxBy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45 - DÝŠINA– REKONSTRUK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1"/>
      <c r="AT3" s="18" t="s">
        <v>76</v>
      </c>
    </row>
    <row r="4" s="1" customFormat="1" ht="24.96" customHeight="1">
      <c r="B4" s="21"/>
      <c r="D4" s="126" t="s">
        <v>77</v>
      </c>
      <c r="L4" s="21"/>
      <c r="M4" s="127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28" t="s">
        <v>16</v>
      </c>
      <c r="E6" s="39"/>
      <c r="F6" s="39"/>
      <c r="G6" s="39"/>
      <c r="H6" s="39"/>
      <c r="I6" s="39"/>
      <c r="J6" s="39"/>
      <c r="K6" s="39"/>
      <c r="L6" s="12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0" t="s">
        <v>17</v>
      </c>
      <c r="F7" s="39"/>
      <c r="G7" s="39"/>
      <c r="H7" s="39"/>
      <c r="I7" s="39"/>
      <c r="J7" s="39"/>
      <c r="K7" s="39"/>
      <c r="L7" s="12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2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28" t="s">
        <v>18</v>
      </c>
      <c r="E9" s="39"/>
      <c r="F9" s="131" t="s">
        <v>19</v>
      </c>
      <c r="G9" s="39"/>
      <c r="H9" s="39"/>
      <c r="I9" s="128" t="s">
        <v>20</v>
      </c>
      <c r="J9" s="131" t="s">
        <v>19</v>
      </c>
      <c r="K9" s="39"/>
      <c r="L9" s="12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28" t="s">
        <v>21</v>
      </c>
      <c r="E10" s="39"/>
      <c r="F10" s="131" t="s">
        <v>22</v>
      </c>
      <c r="G10" s="39"/>
      <c r="H10" s="39"/>
      <c r="I10" s="128" t="s">
        <v>23</v>
      </c>
      <c r="J10" s="132" t="str">
        <f>'Rekapitulace stavby'!AN8</f>
        <v>28. 1. 2020</v>
      </c>
      <c r="K10" s="39"/>
      <c r="L10" s="12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12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8" t="s">
        <v>25</v>
      </c>
      <c r="E12" s="39"/>
      <c r="F12" s="39"/>
      <c r="G12" s="39"/>
      <c r="H12" s="39"/>
      <c r="I12" s="128" t="s">
        <v>26</v>
      </c>
      <c r="J12" s="131" t="str">
        <f>IF('Rekapitulace stavby'!AN10="","",'Rekapitulace stavby'!AN10)</f>
        <v/>
      </c>
      <c r="K12" s="39"/>
      <c r="L12" s="12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1" t="str">
        <f>IF('Rekapitulace stavby'!E11="","",'Rekapitulace stavby'!E11)</f>
        <v xml:space="preserve"> </v>
      </c>
      <c r="F13" s="39"/>
      <c r="G13" s="39"/>
      <c r="H13" s="39"/>
      <c r="I13" s="128" t="s">
        <v>27</v>
      </c>
      <c r="J13" s="131" t="str">
        <f>IF('Rekapitulace stavby'!AN11="","",'Rekapitulace stavby'!AN11)</f>
        <v/>
      </c>
      <c r="K13" s="39"/>
      <c r="L13" s="12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2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8" t="s">
        <v>28</v>
      </c>
      <c r="E15" s="39"/>
      <c r="F15" s="39"/>
      <c r="G15" s="39"/>
      <c r="H15" s="39"/>
      <c r="I15" s="128" t="s">
        <v>26</v>
      </c>
      <c r="J15" s="34" t="str">
        <f>'Rekapitulace stavby'!AN13</f>
        <v>Vyplň údaj</v>
      </c>
      <c r="K15" s="39"/>
      <c r="L15" s="12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1"/>
      <c r="G16" s="131"/>
      <c r="H16" s="131"/>
      <c r="I16" s="128" t="s">
        <v>27</v>
      </c>
      <c r="J16" s="34" t="str">
        <f>'Rekapitulace stavby'!AN14</f>
        <v>Vyplň údaj</v>
      </c>
      <c r="K16" s="39"/>
      <c r="L16" s="12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2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8" t="s">
        <v>30</v>
      </c>
      <c r="E18" s="39"/>
      <c r="F18" s="39"/>
      <c r="G18" s="39"/>
      <c r="H18" s="39"/>
      <c r="I18" s="128" t="s">
        <v>26</v>
      </c>
      <c r="J18" s="131" t="str">
        <f>IF('Rekapitulace stavby'!AN16="","",'Rekapitulace stavby'!AN16)</f>
        <v/>
      </c>
      <c r="K18" s="39"/>
      <c r="L18" s="12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1" t="str">
        <f>IF('Rekapitulace stavby'!E17="","",'Rekapitulace stavby'!E17)</f>
        <v xml:space="preserve"> </v>
      </c>
      <c r="F19" s="39"/>
      <c r="G19" s="39"/>
      <c r="H19" s="39"/>
      <c r="I19" s="128" t="s">
        <v>27</v>
      </c>
      <c r="J19" s="131" t="str">
        <f>IF('Rekapitulace stavby'!AN17="","",'Rekapitulace stavby'!AN17)</f>
        <v/>
      </c>
      <c r="K19" s="39"/>
      <c r="L19" s="12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2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8" t="s">
        <v>32</v>
      </c>
      <c r="E21" s="39"/>
      <c r="F21" s="39"/>
      <c r="G21" s="39"/>
      <c r="H21" s="39"/>
      <c r="I21" s="128" t="s">
        <v>26</v>
      </c>
      <c r="J21" s="131" t="str">
        <f>IF('Rekapitulace stavby'!AN19="","",'Rekapitulace stavby'!AN19)</f>
        <v/>
      </c>
      <c r="K21" s="39"/>
      <c r="L21" s="12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1" t="str">
        <f>IF('Rekapitulace stavby'!E20="","",'Rekapitulace stavby'!E20)</f>
        <v xml:space="preserve"> </v>
      </c>
      <c r="F22" s="39"/>
      <c r="G22" s="39"/>
      <c r="H22" s="39"/>
      <c r="I22" s="128" t="s">
        <v>27</v>
      </c>
      <c r="J22" s="131" t="str">
        <f>IF('Rekapitulace stavby'!AN20="","",'Rekapitulace stavby'!AN20)</f>
        <v/>
      </c>
      <c r="K22" s="39"/>
      <c r="L22" s="12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2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8" t="s">
        <v>33</v>
      </c>
      <c r="E24" s="39"/>
      <c r="F24" s="39"/>
      <c r="G24" s="39"/>
      <c r="H24" s="39"/>
      <c r="I24" s="39"/>
      <c r="J24" s="39"/>
      <c r="K24" s="39"/>
      <c r="L24" s="12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47.25" customHeight="1">
      <c r="A25" s="133"/>
      <c r="B25" s="134"/>
      <c r="C25" s="133"/>
      <c r="D25" s="133"/>
      <c r="E25" s="135" t="s">
        <v>34</v>
      </c>
      <c r="F25" s="135"/>
      <c r="G25" s="135"/>
      <c r="H25" s="135"/>
      <c r="I25" s="133"/>
      <c r="J25" s="133"/>
      <c r="K25" s="133"/>
      <c r="L25" s="136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2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7"/>
      <c r="E27" s="137"/>
      <c r="F27" s="137"/>
      <c r="G27" s="137"/>
      <c r="H27" s="137"/>
      <c r="I27" s="137"/>
      <c r="J27" s="137"/>
      <c r="K27" s="137"/>
      <c r="L27" s="12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38" t="s">
        <v>35</v>
      </c>
      <c r="E28" s="39"/>
      <c r="F28" s="39"/>
      <c r="G28" s="39"/>
      <c r="H28" s="39"/>
      <c r="I28" s="39"/>
      <c r="J28" s="139">
        <f>ROUND(J82, 2)</f>
        <v>0</v>
      </c>
      <c r="K28" s="39"/>
      <c r="L28" s="12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7"/>
      <c r="E29" s="137"/>
      <c r="F29" s="137"/>
      <c r="G29" s="137"/>
      <c r="H29" s="137"/>
      <c r="I29" s="137"/>
      <c r="J29" s="137"/>
      <c r="K29" s="137"/>
      <c r="L29" s="12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0" t="s">
        <v>37</v>
      </c>
      <c r="G30" s="39"/>
      <c r="H30" s="39"/>
      <c r="I30" s="140" t="s">
        <v>36</v>
      </c>
      <c r="J30" s="140" t="s">
        <v>38</v>
      </c>
      <c r="K30" s="39"/>
      <c r="L30" s="12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1" t="s">
        <v>39</v>
      </c>
      <c r="E31" s="128" t="s">
        <v>40</v>
      </c>
      <c r="F31" s="142">
        <f>ROUND((SUM(BE82:BE343)),  2)</f>
        <v>0</v>
      </c>
      <c r="G31" s="39"/>
      <c r="H31" s="39"/>
      <c r="I31" s="143">
        <v>0.20999999999999999</v>
      </c>
      <c r="J31" s="142">
        <f>ROUND(((SUM(BE82:BE343))*I31),  2)</f>
        <v>0</v>
      </c>
      <c r="K31" s="39"/>
      <c r="L31" s="12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8" t="s">
        <v>41</v>
      </c>
      <c r="F32" s="142">
        <f>ROUND((SUM(BF82:BF343)),  2)</f>
        <v>0</v>
      </c>
      <c r="G32" s="39"/>
      <c r="H32" s="39"/>
      <c r="I32" s="143">
        <v>0.14999999999999999</v>
      </c>
      <c r="J32" s="142">
        <f>ROUND(((SUM(BF82:BF343))*I32),  2)</f>
        <v>0</v>
      </c>
      <c r="K32" s="39"/>
      <c r="L32" s="12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8" t="s">
        <v>42</v>
      </c>
      <c r="F33" s="142">
        <f>ROUND((SUM(BG82:BG343)),  2)</f>
        <v>0</v>
      </c>
      <c r="G33" s="39"/>
      <c r="H33" s="39"/>
      <c r="I33" s="143">
        <v>0.20999999999999999</v>
      </c>
      <c r="J33" s="142">
        <f>0</f>
        <v>0</v>
      </c>
      <c r="K33" s="39"/>
      <c r="L33" s="12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8" t="s">
        <v>43</v>
      </c>
      <c r="F34" s="142">
        <f>ROUND((SUM(BH82:BH343)),  2)</f>
        <v>0</v>
      </c>
      <c r="G34" s="39"/>
      <c r="H34" s="39"/>
      <c r="I34" s="143">
        <v>0.14999999999999999</v>
      </c>
      <c r="J34" s="142">
        <f>0</f>
        <v>0</v>
      </c>
      <c r="K34" s="39"/>
      <c r="L34" s="12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8" t="s">
        <v>44</v>
      </c>
      <c r="F35" s="142">
        <f>ROUND((SUM(BI82:BI343)),  2)</f>
        <v>0</v>
      </c>
      <c r="G35" s="39"/>
      <c r="H35" s="39"/>
      <c r="I35" s="143">
        <v>0</v>
      </c>
      <c r="J35" s="142">
        <f>0</f>
        <v>0</v>
      </c>
      <c r="K35" s="39"/>
      <c r="L35" s="12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2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4"/>
      <c r="D37" s="145" t="s">
        <v>45</v>
      </c>
      <c r="E37" s="146"/>
      <c r="F37" s="146"/>
      <c r="G37" s="147" t="s">
        <v>46</v>
      </c>
      <c r="H37" s="148" t="s">
        <v>47</v>
      </c>
      <c r="I37" s="146"/>
      <c r="J37" s="149">
        <f>SUM(J28:J35)</f>
        <v>0</v>
      </c>
      <c r="K37" s="150"/>
      <c r="L37" s="12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1"/>
      <c r="C38" s="152"/>
      <c r="D38" s="152"/>
      <c r="E38" s="152"/>
      <c r="F38" s="152"/>
      <c r="G38" s="152"/>
      <c r="H38" s="152"/>
      <c r="I38" s="152"/>
      <c r="J38" s="152"/>
      <c r="K38" s="152"/>
      <c r="L38" s="12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3"/>
      <c r="C42" s="154"/>
      <c r="D42" s="154"/>
      <c r="E42" s="154"/>
      <c r="F42" s="154"/>
      <c r="G42" s="154"/>
      <c r="H42" s="154"/>
      <c r="I42" s="154"/>
      <c r="J42" s="154"/>
      <c r="K42" s="154"/>
      <c r="L42" s="12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78</v>
      </c>
      <c r="D43" s="41"/>
      <c r="E43" s="41"/>
      <c r="F43" s="41"/>
      <c r="G43" s="41"/>
      <c r="H43" s="41"/>
      <c r="I43" s="41"/>
      <c r="J43" s="41"/>
      <c r="K43" s="41"/>
      <c r="L43" s="12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2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41"/>
      <c r="J45" s="41"/>
      <c r="K45" s="41"/>
      <c r="L45" s="12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>DÝŠINA– REKONSTRUKCE MÍSTNÍ KOMUNIKACE DO MÍSTNÍ ČÁSTI HOROMYSLICE</v>
      </c>
      <c r="F46" s="41"/>
      <c r="G46" s="41"/>
      <c r="H46" s="41"/>
      <c r="I46" s="41"/>
      <c r="J46" s="41"/>
      <c r="K46" s="41"/>
      <c r="L46" s="12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2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 xml:space="preserve"> </v>
      </c>
      <c r="G48" s="41"/>
      <c r="H48" s="41"/>
      <c r="I48" s="33" t="s">
        <v>23</v>
      </c>
      <c r="J48" s="73" t="str">
        <f>IF(J10="","",J10)</f>
        <v>28. 1. 2020</v>
      </c>
      <c r="K48" s="41"/>
      <c r="L48" s="12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2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3" t="s">
        <v>25</v>
      </c>
      <c r="D50" s="41"/>
      <c r="E50" s="41"/>
      <c r="F50" s="28" t="str">
        <f>E13</f>
        <v xml:space="preserve"> </v>
      </c>
      <c r="G50" s="41"/>
      <c r="H50" s="41"/>
      <c r="I50" s="33" t="s">
        <v>30</v>
      </c>
      <c r="J50" s="37" t="str">
        <f>E19</f>
        <v xml:space="preserve"> </v>
      </c>
      <c r="K50" s="41"/>
      <c r="L50" s="12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28</v>
      </c>
      <c r="D51" s="41"/>
      <c r="E51" s="41"/>
      <c r="F51" s="28" t="str">
        <f>IF(E16="","",E16)</f>
        <v>Vyplň údaj</v>
      </c>
      <c r="G51" s="41"/>
      <c r="H51" s="41"/>
      <c r="I51" s="33" t="s">
        <v>32</v>
      </c>
      <c r="J51" s="37" t="str">
        <f>E22</f>
        <v xml:space="preserve"> </v>
      </c>
      <c r="K51" s="41"/>
      <c r="L51" s="12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2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5" t="s">
        <v>79</v>
      </c>
      <c r="D53" s="156"/>
      <c r="E53" s="156"/>
      <c r="F53" s="156"/>
      <c r="G53" s="156"/>
      <c r="H53" s="156"/>
      <c r="I53" s="156"/>
      <c r="J53" s="157" t="s">
        <v>80</v>
      </c>
      <c r="K53" s="156"/>
      <c r="L53" s="12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2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58" t="s">
        <v>67</v>
      </c>
      <c r="D55" s="41"/>
      <c r="E55" s="41"/>
      <c r="F55" s="41"/>
      <c r="G55" s="41"/>
      <c r="H55" s="41"/>
      <c r="I55" s="41"/>
      <c r="J55" s="103">
        <f>J82</f>
        <v>0</v>
      </c>
      <c r="K55" s="41"/>
      <c r="L55" s="12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81</v>
      </c>
    </row>
    <row r="56" s="9" customFormat="1" ht="24.96" customHeight="1">
      <c r="A56" s="9"/>
      <c r="B56" s="159"/>
      <c r="C56" s="160"/>
      <c r="D56" s="161" t="s">
        <v>82</v>
      </c>
      <c r="E56" s="162"/>
      <c r="F56" s="162"/>
      <c r="G56" s="162"/>
      <c r="H56" s="162"/>
      <c r="I56" s="162"/>
      <c r="J56" s="163">
        <f>J83</f>
        <v>0</v>
      </c>
      <c r="K56" s="160"/>
      <c r="L56" s="164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5"/>
      <c r="C57" s="166"/>
      <c r="D57" s="167" t="s">
        <v>83</v>
      </c>
      <c r="E57" s="168"/>
      <c r="F57" s="168"/>
      <c r="G57" s="168"/>
      <c r="H57" s="168"/>
      <c r="I57" s="168"/>
      <c r="J57" s="169">
        <f>J84</f>
        <v>0</v>
      </c>
      <c r="K57" s="166"/>
      <c r="L57" s="17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5"/>
      <c r="C58" s="166"/>
      <c r="D58" s="167" t="s">
        <v>84</v>
      </c>
      <c r="E58" s="168"/>
      <c r="F58" s="168"/>
      <c r="G58" s="168"/>
      <c r="H58" s="168"/>
      <c r="I58" s="168"/>
      <c r="J58" s="169">
        <f>J158</f>
        <v>0</v>
      </c>
      <c r="K58" s="166"/>
      <c r="L58" s="17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5"/>
      <c r="C59" s="166"/>
      <c r="D59" s="167" t="s">
        <v>85</v>
      </c>
      <c r="E59" s="168"/>
      <c r="F59" s="168"/>
      <c r="G59" s="168"/>
      <c r="H59" s="168"/>
      <c r="I59" s="168"/>
      <c r="J59" s="169">
        <f>J219</f>
        <v>0</v>
      </c>
      <c r="K59" s="166"/>
      <c r="L59" s="17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5"/>
      <c r="C60" s="166"/>
      <c r="D60" s="167" t="s">
        <v>86</v>
      </c>
      <c r="E60" s="168"/>
      <c r="F60" s="168"/>
      <c r="G60" s="168"/>
      <c r="H60" s="168"/>
      <c r="I60" s="168"/>
      <c r="J60" s="169">
        <f>J289</f>
        <v>0</v>
      </c>
      <c r="K60" s="166"/>
      <c r="L60" s="17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5"/>
      <c r="C61" s="166"/>
      <c r="D61" s="167" t="s">
        <v>87</v>
      </c>
      <c r="E61" s="168"/>
      <c r="F61" s="168"/>
      <c r="G61" s="168"/>
      <c r="H61" s="168"/>
      <c r="I61" s="168"/>
      <c r="J61" s="169">
        <f>J328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59"/>
      <c r="C62" s="160"/>
      <c r="D62" s="161" t="s">
        <v>88</v>
      </c>
      <c r="E62" s="162"/>
      <c r="F62" s="162"/>
      <c r="G62" s="162"/>
      <c r="H62" s="162"/>
      <c r="I62" s="162"/>
      <c r="J62" s="163">
        <f>J333</f>
        <v>0</v>
      </c>
      <c r="K62" s="160"/>
      <c r="L62" s="16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5"/>
      <c r="C63" s="166"/>
      <c r="D63" s="167" t="s">
        <v>89</v>
      </c>
      <c r="E63" s="168"/>
      <c r="F63" s="168"/>
      <c r="G63" s="168"/>
      <c r="H63" s="168"/>
      <c r="I63" s="168"/>
      <c r="J63" s="169">
        <f>J334</f>
        <v>0</v>
      </c>
      <c r="K63" s="166"/>
      <c r="L63" s="17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5"/>
      <c r="C64" s="166"/>
      <c r="D64" s="167" t="s">
        <v>90</v>
      </c>
      <c r="E64" s="168"/>
      <c r="F64" s="168"/>
      <c r="G64" s="168"/>
      <c r="H64" s="168"/>
      <c r="I64" s="168"/>
      <c r="J64" s="169">
        <f>J341</f>
        <v>0</v>
      </c>
      <c r="K64" s="166"/>
      <c r="L64" s="17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2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2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2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91</v>
      </c>
      <c r="D71" s="41"/>
      <c r="E71" s="41"/>
      <c r="F71" s="41"/>
      <c r="G71" s="41"/>
      <c r="H71" s="41"/>
      <c r="I71" s="41"/>
      <c r="J71" s="41"/>
      <c r="K71" s="41"/>
      <c r="L71" s="12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2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2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E7</f>
        <v>DÝŠINA– REKONSTRUKCE MÍSTNÍ KOMUNIKACE DO MÍSTNÍ ČÁSTI HOROMYSLICE</v>
      </c>
      <c r="F74" s="41"/>
      <c r="G74" s="41"/>
      <c r="H74" s="41"/>
      <c r="I74" s="41"/>
      <c r="J74" s="41"/>
      <c r="K74" s="41"/>
      <c r="L74" s="12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2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F10</f>
        <v xml:space="preserve"> </v>
      </c>
      <c r="G76" s="41"/>
      <c r="H76" s="41"/>
      <c r="I76" s="33" t="s">
        <v>23</v>
      </c>
      <c r="J76" s="73" t="str">
        <f>IF(J10="","",J10)</f>
        <v>28. 1. 2020</v>
      </c>
      <c r="K76" s="41"/>
      <c r="L76" s="12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2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E13</f>
        <v xml:space="preserve"> </v>
      </c>
      <c r="G78" s="41"/>
      <c r="H78" s="41"/>
      <c r="I78" s="33" t="s">
        <v>30</v>
      </c>
      <c r="J78" s="37" t="str">
        <f>E19</f>
        <v xml:space="preserve"> </v>
      </c>
      <c r="K78" s="41"/>
      <c r="L78" s="12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28</v>
      </c>
      <c r="D79" s="41"/>
      <c r="E79" s="41"/>
      <c r="F79" s="28" t="str">
        <f>IF(E16="","",E16)</f>
        <v>Vyplň údaj</v>
      </c>
      <c r="G79" s="41"/>
      <c r="H79" s="41"/>
      <c r="I79" s="33" t="s">
        <v>32</v>
      </c>
      <c r="J79" s="37" t="str">
        <f>E22</f>
        <v xml:space="preserve"> </v>
      </c>
      <c r="K79" s="41"/>
      <c r="L79" s="12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2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1"/>
      <c r="B81" s="172"/>
      <c r="C81" s="173" t="s">
        <v>92</v>
      </c>
      <c r="D81" s="174" t="s">
        <v>54</v>
      </c>
      <c r="E81" s="174" t="s">
        <v>50</v>
      </c>
      <c r="F81" s="174" t="s">
        <v>51</v>
      </c>
      <c r="G81" s="174" t="s">
        <v>93</v>
      </c>
      <c r="H81" s="174" t="s">
        <v>94</v>
      </c>
      <c r="I81" s="174" t="s">
        <v>95</v>
      </c>
      <c r="J81" s="174" t="s">
        <v>80</v>
      </c>
      <c r="K81" s="175" t="s">
        <v>96</v>
      </c>
      <c r="L81" s="176"/>
      <c r="M81" s="93" t="s">
        <v>19</v>
      </c>
      <c r="N81" s="94" t="s">
        <v>39</v>
      </c>
      <c r="O81" s="94" t="s">
        <v>97</v>
      </c>
      <c r="P81" s="94" t="s">
        <v>98</v>
      </c>
      <c r="Q81" s="94" t="s">
        <v>99</v>
      </c>
      <c r="R81" s="94" t="s">
        <v>100</v>
      </c>
      <c r="S81" s="94" t="s">
        <v>101</v>
      </c>
      <c r="T81" s="95" t="s">
        <v>102</v>
      </c>
      <c r="U81" s="171"/>
      <c r="V81" s="171"/>
      <c r="W81" s="171"/>
      <c r="X81" s="171"/>
      <c r="Y81" s="171"/>
      <c r="Z81" s="171"/>
      <c r="AA81" s="171"/>
      <c r="AB81" s="171"/>
      <c r="AC81" s="171"/>
      <c r="AD81" s="171"/>
      <c r="AE81" s="171"/>
    </row>
    <row r="82" s="2" customFormat="1" ht="22.8" customHeight="1">
      <c r="A82" s="39"/>
      <c r="B82" s="40"/>
      <c r="C82" s="100" t="s">
        <v>103</v>
      </c>
      <c r="D82" s="41"/>
      <c r="E82" s="41"/>
      <c r="F82" s="41"/>
      <c r="G82" s="41"/>
      <c r="H82" s="41"/>
      <c r="I82" s="41"/>
      <c r="J82" s="177">
        <f>BK82</f>
        <v>0</v>
      </c>
      <c r="K82" s="41"/>
      <c r="L82" s="45"/>
      <c r="M82" s="96"/>
      <c r="N82" s="178"/>
      <c r="O82" s="97"/>
      <c r="P82" s="179">
        <f>P83+P333</f>
        <v>0</v>
      </c>
      <c r="Q82" s="97"/>
      <c r="R82" s="179">
        <f>R83+R333</f>
        <v>272.38973499999997</v>
      </c>
      <c r="S82" s="97"/>
      <c r="T82" s="180">
        <f>T83+T333</f>
        <v>613.06899999999996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68</v>
      </c>
      <c r="AU82" s="18" t="s">
        <v>81</v>
      </c>
      <c r="BK82" s="181">
        <f>BK83+BK333</f>
        <v>0</v>
      </c>
    </row>
    <row r="83" s="12" customFormat="1" ht="25.92" customHeight="1">
      <c r="A83" s="12"/>
      <c r="B83" s="182"/>
      <c r="C83" s="183"/>
      <c r="D83" s="184" t="s">
        <v>68</v>
      </c>
      <c r="E83" s="185" t="s">
        <v>104</v>
      </c>
      <c r="F83" s="185" t="s">
        <v>105</v>
      </c>
      <c r="G83" s="183"/>
      <c r="H83" s="183"/>
      <c r="I83" s="186"/>
      <c r="J83" s="187">
        <f>BK83</f>
        <v>0</v>
      </c>
      <c r="K83" s="183"/>
      <c r="L83" s="188"/>
      <c r="M83" s="189"/>
      <c r="N83" s="190"/>
      <c r="O83" s="190"/>
      <c r="P83" s="191">
        <f>P84+P158+P219+P289+P328</f>
        <v>0</v>
      </c>
      <c r="Q83" s="190"/>
      <c r="R83" s="191">
        <f>R84+R158+R219+R289+R328</f>
        <v>272.38973499999997</v>
      </c>
      <c r="S83" s="190"/>
      <c r="T83" s="192">
        <f>T84+T158+T219+T289+T328</f>
        <v>613.06899999999996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3" t="s">
        <v>74</v>
      </c>
      <c r="AT83" s="194" t="s">
        <v>68</v>
      </c>
      <c r="AU83" s="194" t="s">
        <v>69</v>
      </c>
      <c r="AY83" s="193" t="s">
        <v>106</v>
      </c>
      <c r="BK83" s="195">
        <f>BK84+BK158+BK219+BK289+BK328</f>
        <v>0</v>
      </c>
    </row>
    <row r="84" s="12" customFormat="1" ht="22.8" customHeight="1">
      <c r="A84" s="12"/>
      <c r="B84" s="182"/>
      <c r="C84" s="183"/>
      <c r="D84" s="184" t="s">
        <v>68</v>
      </c>
      <c r="E84" s="196" t="s">
        <v>74</v>
      </c>
      <c r="F84" s="196" t="s">
        <v>107</v>
      </c>
      <c r="G84" s="183"/>
      <c r="H84" s="183"/>
      <c r="I84" s="186"/>
      <c r="J84" s="197">
        <f>BK84</f>
        <v>0</v>
      </c>
      <c r="K84" s="183"/>
      <c r="L84" s="188"/>
      <c r="M84" s="189"/>
      <c r="N84" s="190"/>
      <c r="O84" s="190"/>
      <c r="P84" s="191">
        <f>SUM(P85:P157)</f>
        <v>0</v>
      </c>
      <c r="Q84" s="190"/>
      <c r="R84" s="191">
        <f>SUM(R85:R157)</f>
        <v>62.655974999999998</v>
      </c>
      <c r="S84" s="190"/>
      <c r="T84" s="192">
        <f>SUM(T85:T157)</f>
        <v>413.05899999999997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3" t="s">
        <v>74</v>
      </c>
      <c r="AT84" s="194" t="s">
        <v>68</v>
      </c>
      <c r="AU84" s="194" t="s">
        <v>74</v>
      </c>
      <c r="AY84" s="193" t="s">
        <v>106</v>
      </c>
      <c r="BK84" s="195">
        <f>SUM(BK85:BK157)</f>
        <v>0</v>
      </c>
    </row>
    <row r="85" s="2" customFormat="1" ht="21.75" customHeight="1">
      <c r="A85" s="39"/>
      <c r="B85" s="40"/>
      <c r="C85" s="198" t="s">
        <v>74</v>
      </c>
      <c r="D85" s="198" t="s">
        <v>108</v>
      </c>
      <c r="E85" s="199" t="s">
        <v>109</v>
      </c>
      <c r="F85" s="200" t="s">
        <v>110</v>
      </c>
      <c r="G85" s="201" t="s">
        <v>111</v>
      </c>
      <c r="H85" s="202">
        <v>100</v>
      </c>
      <c r="I85" s="203"/>
      <c r="J85" s="204">
        <f>ROUND(I85*H85,2)</f>
        <v>0</v>
      </c>
      <c r="K85" s="200" t="s">
        <v>112</v>
      </c>
      <c r="L85" s="45"/>
      <c r="M85" s="205" t="s">
        <v>19</v>
      </c>
      <c r="N85" s="206" t="s">
        <v>40</v>
      </c>
      <c r="O85" s="85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9" t="s">
        <v>113</v>
      </c>
      <c r="AT85" s="209" t="s">
        <v>108</v>
      </c>
      <c r="AU85" s="209" t="s">
        <v>76</v>
      </c>
      <c r="AY85" s="18" t="s">
        <v>106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8" t="s">
        <v>74</v>
      </c>
      <c r="BK85" s="210">
        <f>ROUND(I85*H85,2)</f>
        <v>0</v>
      </c>
      <c r="BL85" s="18" t="s">
        <v>113</v>
      </c>
      <c r="BM85" s="209" t="s">
        <v>114</v>
      </c>
    </row>
    <row r="86" s="2" customFormat="1">
      <c r="A86" s="39"/>
      <c r="B86" s="40"/>
      <c r="C86" s="41"/>
      <c r="D86" s="211" t="s">
        <v>115</v>
      </c>
      <c r="E86" s="41"/>
      <c r="F86" s="212" t="s">
        <v>116</v>
      </c>
      <c r="G86" s="41"/>
      <c r="H86" s="41"/>
      <c r="I86" s="213"/>
      <c r="J86" s="41"/>
      <c r="K86" s="41"/>
      <c r="L86" s="45"/>
      <c r="M86" s="214"/>
      <c r="N86" s="215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115</v>
      </c>
      <c r="AU86" s="18" t="s">
        <v>76</v>
      </c>
    </row>
    <row r="87" s="2" customFormat="1" ht="16.5" customHeight="1">
      <c r="A87" s="39"/>
      <c r="B87" s="40"/>
      <c r="C87" s="198" t="s">
        <v>76</v>
      </c>
      <c r="D87" s="198" t="s">
        <v>108</v>
      </c>
      <c r="E87" s="199" t="s">
        <v>117</v>
      </c>
      <c r="F87" s="200" t="s">
        <v>118</v>
      </c>
      <c r="G87" s="201" t="s">
        <v>111</v>
      </c>
      <c r="H87" s="202">
        <v>45</v>
      </c>
      <c r="I87" s="203"/>
      <c r="J87" s="204">
        <f>ROUND(I87*H87,2)</f>
        <v>0</v>
      </c>
      <c r="K87" s="200" t="s">
        <v>112</v>
      </c>
      <c r="L87" s="45"/>
      <c r="M87" s="205" t="s">
        <v>19</v>
      </c>
      <c r="N87" s="206" t="s">
        <v>40</v>
      </c>
      <c r="O87" s="85"/>
      <c r="P87" s="207">
        <f>O87*H87</f>
        <v>0</v>
      </c>
      <c r="Q87" s="207">
        <v>0</v>
      </c>
      <c r="R87" s="207">
        <f>Q87*H87</f>
        <v>0</v>
      </c>
      <c r="S87" s="207">
        <v>0.29499999999999998</v>
      </c>
      <c r="T87" s="208">
        <f>S87*H87</f>
        <v>13.274999999999999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09" t="s">
        <v>113</v>
      </c>
      <c r="AT87" s="209" t="s">
        <v>108</v>
      </c>
      <c r="AU87" s="209" t="s">
        <v>76</v>
      </c>
      <c r="AY87" s="18" t="s">
        <v>106</v>
      </c>
      <c r="BE87" s="210">
        <f>IF(N87="základní",J87,0)</f>
        <v>0</v>
      </c>
      <c r="BF87" s="210">
        <f>IF(N87="snížená",J87,0)</f>
        <v>0</v>
      </c>
      <c r="BG87" s="210">
        <f>IF(N87="zákl. přenesená",J87,0)</f>
        <v>0</v>
      </c>
      <c r="BH87" s="210">
        <f>IF(N87="sníž. přenesená",J87,0)</f>
        <v>0</v>
      </c>
      <c r="BI87" s="210">
        <f>IF(N87="nulová",J87,0)</f>
        <v>0</v>
      </c>
      <c r="BJ87" s="18" t="s">
        <v>74</v>
      </c>
      <c r="BK87" s="210">
        <f>ROUND(I87*H87,2)</f>
        <v>0</v>
      </c>
      <c r="BL87" s="18" t="s">
        <v>113</v>
      </c>
      <c r="BM87" s="209" t="s">
        <v>119</v>
      </c>
    </row>
    <row r="88" s="2" customFormat="1">
      <c r="A88" s="39"/>
      <c r="B88" s="40"/>
      <c r="C88" s="41"/>
      <c r="D88" s="211" t="s">
        <v>115</v>
      </c>
      <c r="E88" s="41"/>
      <c r="F88" s="212" t="s">
        <v>120</v>
      </c>
      <c r="G88" s="41"/>
      <c r="H88" s="41"/>
      <c r="I88" s="213"/>
      <c r="J88" s="41"/>
      <c r="K88" s="41"/>
      <c r="L88" s="45"/>
      <c r="M88" s="214"/>
      <c r="N88" s="215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115</v>
      </c>
      <c r="AU88" s="18" t="s">
        <v>76</v>
      </c>
    </row>
    <row r="89" s="13" customFormat="1">
      <c r="A89" s="13"/>
      <c r="B89" s="216"/>
      <c r="C89" s="217"/>
      <c r="D89" s="211" t="s">
        <v>121</v>
      </c>
      <c r="E89" s="218" t="s">
        <v>19</v>
      </c>
      <c r="F89" s="219" t="s">
        <v>122</v>
      </c>
      <c r="G89" s="217"/>
      <c r="H89" s="218" t="s">
        <v>19</v>
      </c>
      <c r="I89" s="220"/>
      <c r="J89" s="217"/>
      <c r="K89" s="217"/>
      <c r="L89" s="221"/>
      <c r="M89" s="222"/>
      <c r="N89" s="223"/>
      <c r="O89" s="223"/>
      <c r="P89" s="223"/>
      <c r="Q89" s="223"/>
      <c r="R89" s="223"/>
      <c r="S89" s="223"/>
      <c r="T89" s="22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25" t="s">
        <v>121</v>
      </c>
      <c r="AU89" s="225" t="s">
        <v>76</v>
      </c>
      <c r="AV89" s="13" t="s">
        <v>74</v>
      </c>
      <c r="AW89" s="13" t="s">
        <v>31</v>
      </c>
      <c r="AX89" s="13" t="s">
        <v>69</v>
      </c>
      <c r="AY89" s="225" t="s">
        <v>106</v>
      </c>
    </row>
    <row r="90" s="14" customFormat="1">
      <c r="A90" s="14"/>
      <c r="B90" s="226"/>
      <c r="C90" s="227"/>
      <c r="D90" s="211" t="s">
        <v>121</v>
      </c>
      <c r="E90" s="228" t="s">
        <v>19</v>
      </c>
      <c r="F90" s="229" t="s">
        <v>123</v>
      </c>
      <c r="G90" s="227"/>
      <c r="H90" s="230">
        <v>45</v>
      </c>
      <c r="I90" s="231"/>
      <c r="J90" s="227"/>
      <c r="K90" s="227"/>
      <c r="L90" s="232"/>
      <c r="M90" s="233"/>
      <c r="N90" s="234"/>
      <c r="O90" s="234"/>
      <c r="P90" s="234"/>
      <c r="Q90" s="234"/>
      <c r="R90" s="234"/>
      <c r="S90" s="234"/>
      <c r="T90" s="235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36" t="s">
        <v>121</v>
      </c>
      <c r="AU90" s="236" t="s">
        <v>76</v>
      </c>
      <c r="AV90" s="14" t="s">
        <v>76</v>
      </c>
      <c r="AW90" s="14" t="s">
        <v>31</v>
      </c>
      <c r="AX90" s="14" t="s">
        <v>74</v>
      </c>
      <c r="AY90" s="236" t="s">
        <v>106</v>
      </c>
    </row>
    <row r="91" s="2" customFormat="1" ht="16.5" customHeight="1">
      <c r="A91" s="39"/>
      <c r="B91" s="40"/>
      <c r="C91" s="198" t="s">
        <v>124</v>
      </c>
      <c r="D91" s="198" t="s">
        <v>108</v>
      </c>
      <c r="E91" s="199" t="s">
        <v>125</v>
      </c>
      <c r="F91" s="200" t="s">
        <v>126</v>
      </c>
      <c r="G91" s="201" t="s">
        <v>111</v>
      </c>
      <c r="H91" s="202">
        <v>14</v>
      </c>
      <c r="I91" s="203"/>
      <c r="J91" s="204">
        <f>ROUND(I91*H91,2)</f>
        <v>0</v>
      </c>
      <c r="K91" s="200" t="s">
        <v>112</v>
      </c>
      <c r="L91" s="45"/>
      <c r="M91" s="205" t="s">
        <v>19</v>
      </c>
      <c r="N91" s="206" t="s">
        <v>40</v>
      </c>
      <c r="O91" s="85"/>
      <c r="P91" s="207">
        <f>O91*H91</f>
        <v>0</v>
      </c>
      <c r="Q91" s="207">
        <v>0</v>
      </c>
      <c r="R91" s="207">
        <f>Q91*H91</f>
        <v>0</v>
      </c>
      <c r="S91" s="207">
        <v>0.316</v>
      </c>
      <c r="T91" s="208">
        <f>S91*H91</f>
        <v>4.4240000000000004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09" t="s">
        <v>113</v>
      </c>
      <c r="AT91" s="209" t="s">
        <v>108</v>
      </c>
      <c r="AU91" s="209" t="s">
        <v>76</v>
      </c>
      <c r="AY91" s="18" t="s">
        <v>106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8" t="s">
        <v>74</v>
      </c>
      <c r="BK91" s="210">
        <f>ROUND(I91*H91,2)</f>
        <v>0</v>
      </c>
      <c r="BL91" s="18" t="s">
        <v>113</v>
      </c>
      <c r="BM91" s="209" t="s">
        <v>127</v>
      </c>
    </row>
    <row r="92" s="2" customFormat="1">
      <c r="A92" s="39"/>
      <c r="B92" s="40"/>
      <c r="C92" s="41"/>
      <c r="D92" s="211" t="s">
        <v>115</v>
      </c>
      <c r="E92" s="41"/>
      <c r="F92" s="212" t="s">
        <v>128</v>
      </c>
      <c r="G92" s="41"/>
      <c r="H92" s="41"/>
      <c r="I92" s="213"/>
      <c r="J92" s="41"/>
      <c r="K92" s="41"/>
      <c r="L92" s="45"/>
      <c r="M92" s="214"/>
      <c r="N92" s="215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115</v>
      </c>
      <c r="AU92" s="18" t="s">
        <v>76</v>
      </c>
    </row>
    <row r="93" s="2" customFormat="1">
      <c r="A93" s="39"/>
      <c r="B93" s="40"/>
      <c r="C93" s="41"/>
      <c r="D93" s="211" t="s">
        <v>129</v>
      </c>
      <c r="E93" s="41"/>
      <c r="F93" s="237" t="s">
        <v>130</v>
      </c>
      <c r="G93" s="41"/>
      <c r="H93" s="41"/>
      <c r="I93" s="213"/>
      <c r="J93" s="41"/>
      <c r="K93" s="41"/>
      <c r="L93" s="45"/>
      <c r="M93" s="214"/>
      <c r="N93" s="215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129</v>
      </c>
      <c r="AU93" s="18" t="s">
        <v>76</v>
      </c>
    </row>
    <row r="94" s="14" customFormat="1">
      <c r="A94" s="14"/>
      <c r="B94" s="226"/>
      <c r="C94" s="227"/>
      <c r="D94" s="211" t="s">
        <v>121</v>
      </c>
      <c r="E94" s="228" t="s">
        <v>19</v>
      </c>
      <c r="F94" s="229" t="s">
        <v>131</v>
      </c>
      <c r="G94" s="227"/>
      <c r="H94" s="230">
        <v>14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6" t="s">
        <v>121</v>
      </c>
      <c r="AU94" s="236" t="s">
        <v>76</v>
      </c>
      <c r="AV94" s="14" t="s">
        <v>76</v>
      </c>
      <c r="AW94" s="14" t="s">
        <v>31</v>
      </c>
      <c r="AX94" s="14" t="s">
        <v>74</v>
      </c>
      <c r="AY94" s="236" t="s">
        <v>106</v>
      </c>
    </row>
    <row r="95" s="2" customFormat="1" ht="16.5" customHeight="1">
      <c r="A95" s="39"/>
      <c r="B95" s="40"/>
      <c r="C95" s="198" t="s">
        <v>113</v>
      </c>
      <c r="D95" s="198" t="s">
        <v>108</v>
      </c>
      <c r="E95" s="199" t="s">
        <v>132</v>
      </c>
      <c r="F95" s="200" t="s">
        <v>133</v>
      </c>
      <c r="G95" s="201" t="s">
        <v>111</v>
      </c>
      <c r="H95" s="202">
        <v>490</v>
      </c>
      <c r="I95" s="203"/>
      <c r="J95" s="204">
        <f>ROUND(I95*H95,2)</f>
        <v>0</v>
      </c>
      <c r="K95" s="200" t="s">
        <v>112</v>
      </c>
      <c r="L95" s="45"/>
      <c r="M95" s="205" t="s">
        <v>19</v>
      </c>
      <c r="N95" s="206" t="s">
        <v>40</v>
      </c>
      <c r="O95" s="85"/>
      <c r="P95" s="207">
        <f>O95*H95</f>
        <v>0</v>
      </c>
      <c r="Q95" s="207">
        <v>5.0000000000000002E-05</v>
      </c>
      <c r="R95" s="207">
        <f>Q95*H95</f>
        <v>0.024500000000000001</v>
      </c>
      <c r="S95" s="207">
        <v>0.128</v>
      </c>
      <c r="T95" s="208">
        <f>S95*H95</f>
        <v>62.719999999999999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9" t="s">
        <v>113</v>
      </c>
      <c r="AT95" s="209" t="s">
        <v>108</v>
      </c>
      <c r="AU95" s="209" t="s">
        <v>76</v>
      </c>
      <c r="AY95" s="18" t="s">
        <v>106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8" t="s">
        <v>74</v>
      </c>
      <c r="BK95" s="210">
        <f>ROUND(I95*H95,2)</f>
        <v>0</v>
      </c>
      <c r="BL95" s="18" t="s">
        <v>113</v>
      </c>
      <c r="BM95" s="209" t="s">
        <v>134</v>
      </c>
    </row>
    <row r="96" s="2" customFormat="1">
      <c r="A96" s="39"/>
      <c r="B96" s="40"/>
      <c r="C96" s="41"/>
      <c r="D96" s="211" t="s">
        <v>115</v>
      </c>
      <c r="E96" s="41"/>
      <c r="F96" s="212" t="s">
        <v>135</v>
      </c>
      <c r="G96" s="41"/>
      <c r="H96" s="41"/>
      <c r="I96" s="213"/>
      <c r="J96" s="41"/>
      <c r="K96" s="41"/>
      <c r="L96" s="45"/>
      <c r="M96" s="214"/>
      <c r="N96" s="215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115</v>
      </c>
      <c r="AU96" s="18" t="s">
        <v>76</v>
      </c>
    </row>
    <row r="97" s="2" customFormat="1" ht="16.5" customHeight="1">
      <c r="A97" s="39"/>
      <c r="B97" s="40"/>
      <c r="C97" s="198" t="s">
        <v>136</v>
      </c>
      <c r="D97" s="198" t="s">
        <v>108</v>
      </c>
      <c r="E97" s="199" t="s">
        <v>137</v>
      </c>
      <c r="F97" s="200" t="s">
        <v>138</v>
      </c>
      <c r="G97" s="201" t="s">
        <v>111</v>
      </c>
      <c r="H97" s="202">
        <v>4320</v>
      </c>
      <c r="I97" s="203"/>
      <c r="J97" s="204">
        <f>ROUND(I97*H97,2)</f>
        <v>0</v>
      </c>
      <c r="K97" s="200" t="s">
        <v>112</v>
      </c>
      <c r="L97" s="45"/>
      <c r="M97" s="205" t="s">
        <v>19</v>
      </c>
      <c r="N97" s="206" t="s">
        <v>40</v>
      </c>
      <c r="O97" s="85"/>
      <c r="P97" s="207">
        <f>O97*H97</f>
        <v>0</v>
      </c>
      <c r="Q97" s="207">
        <v>3.0000000000000001E-05</v>
      </c>
      <c r="R97" s="207">
        <f>Q97*H97</f>
        <v>0.12959999999999999</v>
      </c>
      <c r="S97" s="207">
        <v>0.076999999999999999</v>
      </c>
      <c r="T97" s="208">
        <f>S97*H97</f>
        <v>332.63999999999999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09" t="s">
        <v>113</v>
      </c>
      <c r="AT97" s="209" t="s">
        <v>108</v>
      </c>
      <c r="AU97" s="209" t="s">
        <v>76</v>
      </c>
      <c r="AY97" s="18" t="s">
        <v>106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8" t="s">
        <v>74</v>
      </c>
      <c r="BK97" s="210">
        <f>ROUND(I97*H97,2)</f>
        <v>0</v>
      </c>
      <c r="BL97" s="18" t="s">
        <v>113</v>
      </c>
      <c r="BM97" s="209" t="s">
        <v>139</v>
      </c>
    </row>
    <row r="98" s="2" customFormat="1">
      <c r="A98" s="39"/>
      <c r="B98" s="40"/>
      <c r="C98" s="41"/>
      <c r="D98" s="211" t="s">
        <v>115</v>
      </c>
      <c r="E98" s="41"/>
      <c r="F98" s="212" t="s">
        <v>140</v>
      </c>
      <c r="G98" s="41"/>
      <c r="H98" s="41"/>
      <c r="I98" s="213"/>
      <c r="J98" s="41"/>
      <c r="K98" s="41"/>
      <c r="L98" s="45"/>
      <c r="M98" s="214"/>
      <c r="N98" s="215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115</v>
      </c>
      <c r="AU98" s="18" t="s">
        <v>76</v>
      </c>
    </row>
    <row r="99" s="2" customFormat="1" ht="16.5" customHeight="1">
      <c r="A99" s="39"/>
      <c r="B99" s="40"/>
      <c r="C99" s="198" t="s">
        <v>141</v>
      </c>
      <c r="D99" s="198" t="s">
        <v>108</v>
      </c>
      <c r="E99" s="199" t="s">
        <v>142</v>
      </c>
      <c r="F99" s="200" t="s">
        <v>143</v>
      </c>
      <c r="G99" s="201" t="s">
        <v>144</v>
      </c>
      <c r="H99" s="202">
        <v>29</v>
      </c>
      <c r="I99" s="203"/>
      <c r="J99" s="204">
        <f>ROUND(I99*H99,2)</f>
        <v>0</v>
      </c>
      <c r="K99" s="200" t="s">
        <v>112</v>
      </c>
      <c r="L99" s="45"/>
      <c r="M99" s="205" t="s">
        <v>19</v>
      </c>
      <c r="N99" s="206" t="s">
        <v>40</v>
      </c>
      <c r="O99" s="85"/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9" t="s">
        <v>113</v>
      </c>
      <c r="AT99" s="209" t="s">
        <v>108</v>
      </c>
      <c r="AU99" s="209" t="s">
        <v>76</v>
      </c>
      <c r="AY99" s="18" t="s">
        <v>106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8" t="s">
        <v>74</v>
      </c>
      <c r="BK99" s="210">
        <f>ROUND(I99*H99,2)</f>
        <v>0</v>
      </c>
      <c r="BL99" s="18" t="s">
        <v>113</v>
      </c>
      <c r="BM99" s="209" t="s">
        <v>145</v>
      </c>
    </row>
    <row r="100" s="2" customFormat="1">
      <c r="A100" s="39"/>
      <c r="B100" s="40"/>
      <c r="C100" s="41"/>
      <c r="D100" s="211" t="s">
        <v>115</v>
      </c>
      <c r="E100" s="41"/>
      <c r="F100" s="212" t="s">
        <v>146</v>
      </c>
      <c r="G100" s="41"/>
      <c r="H100" s="41"/>
      <c r="I100" s="213"/>
      <c r="J100" s="41"/>
      <c r="K100" s="41"/>
      <c r="L100" s="45"/>
      <c r="M100" s="214"/>
      <c r="N100" s="215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115</v>
      </c>
      <c r="AU100" s="18" t="s">
        <v>76</v>
      </c>
    </row>
    <row r="101" s="13" customFormat="1">
      <c r="A101" s="13"/>
      <c r="B101" s="216"/>
      <c r="C101" s="217"/>
      <c r="D101" s="211" t="s">
        <v>121</v>
      </c>
      <c r="E101" s="218" t="s">
        <v>19</v>
      </c>
      <c r="F101" s="219" t="s">
        <v>147</v>
      </c>
      <c r="G101" s="217"/>
      <c r="H101" s="218" t="s">
        <v>19</v>
      </c>
      <c r="I101" s="220"/>
      <c r="J101" s="217"/>
      <c r="K101" s="217"/>
      <c r="L101" s="221"/>
      <c r="M101" s="222"/>
      <c r="N101" s="223"/>
      <c r="O101" s="223"/>
      <c r="P101" s="223"/>
      <c r="Q101" s="223"/>
      <c r="R101" s="223"/>
      <c r="S101" s="223"/>
      <c r="T101" s="22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5" t="s">
        <v>121</v>
      </c>
      <c r="AU101" s="225" t="s">
        <v>76</v>
      </c>
      <c r="AV101" s="13" t="s">
        <v>74</v>
      </c>
      <c r="AW101" s="13" t="s">
        <v>31</v>
      </c>
      <c r="AX101" s="13" t="s">
        <v>69</v>
      </c>
      <c r="AY101" s="225" t="s">
        <v>106</v>
      </c>
    </row>
    <row r="102" s="14" customFormat="1">
      <c r="A102" s="14"/>
      <c r="B102" s="226"/>
      <c r="C102" s="227"/>
      <c r="D102" s="211" t="s">
        <v>121</v>
      </c>
      <c r="E102" s="228" t="s">
        <v>19</v>
      </c>
      <c r="F102" s="229" t="s">
        <v>148</v>
      </c>
      <c r="G102" s="227"/>
      <c r="H102" s="230">
        <v>11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6" t="s">
        <v>121</v>
      </c>
      <c r="AU102" s="236" t="s">
        <v>76</v>
      </c>
      <c r="AV102" s="14" t="s">
        <v>76</v>
      </c>
      <c r="AW102" s="14" t="s">
        <v>31</v>
      </c>
      <c r="AX102" s="14" t="s">
        <v>69</v>
      </c>
      <c r="AY102" s="236" t="s">
        <v>106</v>
      </c>
    </row>
    <row r="103" s="13" customFormat="1">
      <c r="A103" s="13"/>
      <c r="B103" s="216"/>
      <c r="C103" s="217"/>
      <c r="D103" s="211" t="s">
        <v>121</v>
      </c>
      <c r="E103" s="218" t="s">
        <v>19</v>
      </c>
      <c r="F103" s="219" t="s">
        <v>149</v>
      </c>
      <c r="G103" s="217"/>
      <c r="H103" s="218" t="s">
        <v>19</v>
      </c>
      <c r="I103" s="220"/>
      <c r="J103" s="217"/>
      <c r="K103" s="217"/>
      <c r="L103" s="221"/>
      <c r="M103" s="222"/>
      <c r="N103" s="223"/>
      <c r="O103" s="223"/>
      <c r="P103" s="223"/>
      <c r="Q103" s="223"/>
      <c r="R103" s="223"/>
      <c r="S103" s="223"/>
      <c r="T103" s="22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5" t="s">
        <v>121</v>
      </c>
      <c r="AU103" s="225" t="s">
        <v>76</v>
      </c>
      <c r="AV103" s="13" t="s">
        <v>74</v>
      </c>
      <c r="AW103" s="13" t="s">
        <v>31</v>
      </c>
      <c r="AX103" s="13" t="s">
        <v>69</v>
      </c>
      <c r="AY103" s="225" t="s">
        <v>106</v>
      </c>
    </row>
    <row r="104" s="14" customFormat="1">
      <c r="A104" s="14"/>
      <c r="B104" s="226"/>
      <c r="C104" s="227"/>
      <c r="D104" s="211" t="s">
        <v>121</v>
      </c>
      <c r="E104" s="228" t="s">
        <v>19</v>
      </c>
      <c r="F104" s="229" t="s">
        <v>150</v>
      </c>
      <c r="G104" s="227"/>
      <c r="H104" s="230">
        <v>5.5999999999999996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36" t="s">
        <v>121</v>
      </c>
      <c r="AU104" s="236" t="s">
        <v>76</v>
      </c>
      <c r="AV104" s="14" t="s">
        <v>76</v>
      </c>
      <c r="AW104" s="14" t="s">
        <v>31</v>
      </c>
      <c r="AX104" s="14" t="s">
        <v>69</v>
      </c>
      <c r="AY104" s="236" t="s">
        <v>106</v>
      </c>
    </row>
    <row r="105" s="13" customFormat="1">
      <c r="A105" s="13"/>
      <c r="B105" s="216"/>
      <c r="C105" s="217"/>
      <c r="D105" s="211" t="s">
        <v>121</v>
      </c>
      <c r="E105" s="218" t="s">
        <v>19</v>
      </c>
      <c r="F105" s="219" t="s">
        <v>151</v>
      </c>
      <c r="G105" s="217"/>
      <c r="H105" s="218" t="s">
        <v>19</v>
      </c>
      <c r="I105" s="220"/>
      <c r="J105" s="217"/>
      <c r="K105" s="217"/>
      <c r="L105" s="221"/>
      <c r="M105" s="222"/>
      <c r="N105" s="223"/>
      <c r="O105" s="223"/>
      <c r="P105" s="223"/>
      <c r="Q105" s="223"/>
      <c r="R105" s="223"/>
      <c r="S105" s="223"/>
      <c r="T105" s="22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5" t="s">
        <v>121</v>
      </c>
      <c r="AU105" s="225" t="s">
        <v>76</v>
      </c>
      <c r="AV105" s="13" t="s">
        <v>74</v>
      </c>
      <c r="AW105" s="13" t="s">
        <v>31</v>
      </c>
      <c r="AX105" s="13" t="s">
        <v>69</v>
      </c>
      <c r="AY105" s="225" t="s">
        <v>106</v>
      </c>
    </row>
    <row r="106" s="14" customFormat="1">
      <c r="A106" s="14"/>
      <c r="B106" s="226"/>
      <c r="C106" s="227"/>
      <c r="D106" s="211" t="s">
        <v>121</v>
      </c>
      <c r="E106" s="228" t="s">
        <v>19</v>
      </c>
      <c r="F106" s="229" t="s">
        <v>152</v>
      </c>
      <c r="G106" s="227"/>
      <c r="H106" s="230">
        <v>12.4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6" t="s">
        <v>121</v>
      </c>
      <c r="AU106" s="236" t="s">
        <v>76</v>
      </c>
      <c r="AV106" s="14" t="s">
        <v>76</v>
      </c>
      <c r="AW106" s="14" t="s">
        <v>31</v>
      </c>
      <c r="AX106" s="14" t="s">
        <v>69</v>
      </c>
      <c r="AY106" s="236" t="s">
        <v>106</v>
      </c>
    </row>
    <row r="107" s="15" customFormat="1">
      <c r="A107" s="15"/>
      <c r="B107" s="238"/>
      <c r="C107" s="239"/>
      <c r="D107" s="211" t="s">
        <v>121</v>
      </c>
      <c r="E107" s="240" t="s">
        <v>19</v>
      </c>
      <c r="F107" s="241" t="s">
        <v>153</v>
      </c>
      <c r="G107" s="239"/>
      <c r="H107" s="242">
        <v>29</v>
      </c>
      <c r="I107" s="243"/>
      <c r="J107" s="239"/>
      <c r="K107" s="239"/>
      <c r="L107" s="244"/>
      <c r="M107" s="245"/>
      <c r="N107" s="246"/>
      <c r="O107" s="246"/>
      <c r="P107" s="246"/>
      <c r="Q107" s="246"/>
      <c r="R107" s="246"/>
      <c r="S107" s="246"/>
      <c r="T107" s="247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48" t="s">
        <v>121</v>
      </c>
      <c r="AU107" s="248" t="s">
        <v>76</v>
      </c>
      <c r="AV107" s="15" t="s">
        <v>113</v>
      </c>
      <c r="AW107" s="15" t="s">
        <v>31</v>
      </c>
      <c r="AX107" s="15" t="s">
        <v>74</v>
      </c>
      <c r="AY107" s="248" t="s">
        <v>106</v>
      </c>
    </row>
    <row r="108" s="2" customFormat="1" ht="16.5" customHeight="1">
      <c r="A108" s="39"/>
      <c r="B108" s="40"/>
      <c r="C108" s="198" t="s">
        <v>154</v>
      </c>
      <c r="D108" s="198" t="s">
        <v>108</v>
      </c>
      <c r="E108" s="199" t="s">
        <v>155</v>
      </c>
      <c r="F108" s="200" t="s">
        <v>156</v>
      </c>
      <c r="G108" s="201" t="s">
        <v>111</v>
      </c>
      <c r="H108" s="202">
        <v>100</v>
      </c>
      <c r="I108" s="203"/>
      <c r="J108" s="204">
        <f>ROUND(I108*H108,2)</f>
        <v>0</v>
      </c>
      <c r="K108" s="200" t="s">
        <v>112</v>
      </c>
      <c r="L108" s="45"/>
      <c r="M108" s="205" t="s">
        <v>19</v>
      </c>
      <c r="N108" s="206" t="s">
        <v>40</v>
      </c>
      <c r="O108" s="85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09" t="s">
        <v>113</v>
      </c>
      <c r="AT108" s="209" t="s">
        <v>108</v>
      </c>
      <c r="AU108" s="209" t="s">
        <v>76</v>
      </c>
      <c r="AY108" s="18" t="s">
        <v>106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8" t="s">
        <v>74</v>
      </c>
      <c r="BK108" s="210">
        <f>ROUND(I108*H108,2)</f>
        <v>0</v>
      </c>
      <c r="BL108" s="18" t="s">
        <v>113</v>
      </c>
      <c r="BM108" s="209" t="s">
        <v>157</v>
      </c>
    </row>
    <row r="109" s="2" customFormat="1">
      <c r="A109" s="39"/>
      <c r="B109" s="40"/>
      <c r="C109" s="41"/>
      <c r="D109" s="211" t="s">
        <v>115</v>
      </c>
      <c r="E109" s="41"/>
      <c r="F109" s="212" t="s">
        <v>158</v>
      </c>
      <c r="G109" s="41"/>
      <c r="H109" s="41"/>
      <c r="I109" s="213"/>
      <c r="J109" s="41"/>
      <c r="K109" s="41"/>
      <c r="L109" s="45"/>
      <c r="M109" s="214"/>
      <c r="N109" s="215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115</v>
      </c>
      <c r="AU109" s="18" t="s">
        <v>76</v>
      </c>
    </row>
    <row r="110" s="2" customFormat="1">
      <c r="A110" s="39"/>
      <c r="B110" s="40"/>
      <c r="C110" s="41"/>
      <c r="D110" s="211" t="s">
        <v>129</v>
      </c>
      <c r="E110" s="41"/>
      <c r="F110" s="237" t="s">
        <v>159</v>
      </c>
      <c r="G110" s="41"/>
      <c r="H110" s="41"/>
      <c r="I110" s="213"/>
      <c r="J110" s="41"/>
      <c r="K110" s="41"/>
      <c r="L110" s="45"/>
      <c r="M110" s="214"/>
      <c r="N110" s="215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129</v>
      </c>
      <c r="AU110" s="18" t="s">
        <v>76</v>
      </c>
    </row>
    <row r="111" s="2" customFormat="1" ht="16.5" customHeight="1">
      <c r="A111" s="39"/>
      <c r="B111" s="40"/>
      <c r="C111" s="198" t="s">
        <v>160</v>
      </c>
      <c r="D111" s="198" t="s">
        <v>108</v>
      </c>
      <c r="E111" s="199" t="s">
        <v>161</v>
      </c>
      <c r="F111" s="200" t="s">
        <v>162</v>
      </c>
      <c r="G111" s="201" t="s">
        <v>144</v>
      </c>
      <c r="H111" s="202">
        <v>132.30000000000001</v>
      </c>
      <c r="I111" s="203"/>
      <c r="J111" s="204">
        <f>ROUND(I111*H111,2)</f>
        <v>0</v>
      </c>
      <c r="K111" s="200" t="s">
        <v>112</v>
      </c>
      <c r="L111" s="45"/>
      <c r="M111" s="205" t="s">
        <v>19</v>
      </c>
      <c r="N111" s="206" t="s">
        <v>40</v>
      </c>
      <c r="O111" s="85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09" t="s">
        <v>113</v>
      </c>
      <c r="AT111" s="209" t="s">
        <v>108</v>
      </c>
      <c r="AU111" s="209" t="s">
        <v>76</v>
      </c>
      <c r="AY111" s="18" t="s">
        <v>106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8" t="s">
        <v>74</v>
      </c>
      <c r="BK111" s="210">
        <f>ROUND(I111*H111,2)</f>
        <v>0</v>
      </c>
      <c r="BL111" s="18" t="s">
        <v>113</v>
      </c>
      <c r="BM111" s="209" t="s">
        <v>163</v>
      </c>
    </row>
    <row r="112" s="2" customFormat="1">
      <c r="A112" s="39"/>
      <c r="B112" s="40"/>
      <c r="C112" s="41"/>
      <c r="D112" s="211" t="s">
        <v>115</v>
      </c>
      <c r="E112" s="41"/>
      <c r="F112" s="212" t="s">
        <v>164</v>
      </c>
      <c r="G112" s="41"/>
      <c r="H112" s="41"/>
      <c r="I112" s="213"/>
      <c r="J112" s="41"/>
      <c r="K112" s="41"/>
      <c r="L112" s="45"/>
      <c r="M112" s="214"/>
      <c r="N112" s="215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115</v>
      </c>
      <c r="AU112" s="18" t="s">
        <v>76</v>
      </c>
    </row>
    <row r="113" s="13" customFormat="1">
      <c r="A113" s="13"/>
      <c r="B113" s="216"/>
      <c r="C113" s="217"/>
      <c r="D113" s="211" t="s">
        <v>121</v>
      </c>
      <c r="E113" s="218" t="s">
        <v>19</v>
      </c>
      <c r="F113" s="219" t="s">
        <v>165</v>
      </c>
      <c r="G113" s="217"/>
      <c r="H113" s="218" t="s">
        <v>19</v>
      </c>
      <c r="I113" s="220"/>
      <c r="J113" s="217"/>
      <c r="K113" s="217"/>
      <c r="L113" s="221"/>
      <c r="M113" s="222"/>
      <c r="N113" s="223"/>
      <c r="O113" s="223"/>
      <c r="P113" s="223"/>
      <c r="Q113" s="223"/>
      <c r="R113" s="223"/>
      <c r="S113" s="223"/>
      <c r="T113" s="22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5" t="s">
        <v>121</v>
      </c>
      <c r="AU113" s="225" t="s">
        <v>76</v>
      </c>
      <c r="AV113" s="13" t="s">
        <v>74</v>
      </c>
      <c r="AW113" s="13" t="s">
        <v>31</v>
      </c>
      <c r="AX113" s="13" t="s">
        <v>69</v>
      </c>
      <c r="AY113" s="225" t="s">
        <v>106</v>
      </c>
    </row>
    <row r="114" s="14" customFormat="1">
      <c r="A114" s="14"/>
      <c r="B114" s="226"/>
      <c r="C114" s="227"/>
      <c r="D114" s="211" t="s">
        <v>121</v>
      </c>
      <c r="E114" s="228" t="s">
        <v>19</v>
      </c>
      <c r="F114" s="229" t="s">
        <v>166</v>
      </c>
      <c r="G114" s="227"/>
      <c r="H114" s="230">
        <v>29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36" t="s">
        <v>121</v>
      </c>
      <c r="AU114" s="236" t="s">
        <v>76</v>
      </c>
      <c r="AV114" s="14" t="s">
        <v>76</v>
      </c>
      <c r="AW114" s="14" t="s">
        <v>31</v>
      </c>
      <c r="AX114" s="14" t="s">
        <v>69</v>
      </c>
      <c r="AY114" s="236" t="s">
        <v>106</v>
      </c>
    </row>
    <row r="115" s="13" customFormat="1">
      <c r="A115" s="13"/>
      <c r="B115" s="216"/>
      <c r="C115" s="217"/>
      <c r="D115" s="211" t="s">
        <v>121</v>
      </c>
      <c r="E115" s="218" t="s">
        <v>19</v>
      </c>
      <c r="F115" s="219" t="s">
        <v>167</v>
      </c>
      <c r="G115" s="217"/>
      <c r="H115" s="218" t="s">
        <v>19</v>
      </c>
      <c r="I115" s="220"/>
      <c r="J115" s="217"/>
      <c r="K115" s="217"/>
      <c r="L115" s="221"/>
      <c r="M115" s="222"/>
      <c r="N115" s="223"/>
      <c r="O115" s="223"/>
      <c r="P115" s="223"/>
      <c r="Q115" s="223"/>
      <c r="R115" s="223"/>
      <c r="S115" s="223"/>
      <c r="T115" s="22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5" t="s">
        <v>121</v>
      </c>
      <c r="AU115" s="225" t="s">
        <v>76</v>
      </c>
      <c r="AV115" s="13" t="s">
        <v>74</v>
      </c>
      <c r="AW115" s="13" t="s">
        <v>31</v>
      </c>
      <c r="AX115" s="13" t="s">
        <v>69</v>
      </c>
      <c r="AY115" s="225" t="s">
        <v>106</v>
      </c>
    </row>
    <row r="116" s="14" customFormat="1">
      <c r="A116" s="14"/>
      <c r="B116" s="226"/>
      <c r="C116" s="227"/>
      <c r="D116" s="211" t="s">
        <v>121</v>
      </c>
      <c r="E116" s="228" t="s">
        <v>19</v>
      </c>
      <c r="F116" s="229" t="s">
        <v>168</v>
      </c>
      <c r="G116" s="227"/>
      <c r="H116" s="230">
        <v>103.3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36" t="s">
        <v>121</v>
      </c>
      <c r="AU116" s="236" t="s">
        <v>76</v>
      </c>
      <c r="AV116" s="14" t="s">
        <v>76</v>
      </c>
      <c r="AW116" s="14" t="s">
        <v>31</v>
      </c>
      <c r="AX116" s="14" t="s">
        <v>69</v>
      </c>
      <c r="AY116" s="236" t="s">
        <v>106</v>
      </c>
    </row>
    <row r="117" s="15" customFormat="1">
      <c r="A117" s="15"/>
      <c r="B117" s="238"/>
      <c r="C117" s="239"/>
      <c r="D117" s="211" t="s">
        <v>121</v>
      </c>
      <c r="E117" s="240" t="s">
        <v>19</v>
      </c>
      <c r="F117" s="241" t="s">
        <v>153</v>
      </c>
      <c r="G117" s="239"/>
      <c r="H117" s="242">
        <v>132.30000000000001</v>
      </c>
      <c r="I117" s="243"/>
      <c r="J117" s="239"/>
      <c r="K117" s="239"/>
      <c r="L117" s="244"/>
      <c r="M117" s="245"/>
      <c r="N117" s="246"/>
      <c r="O117" s="246"/>
      <c r="P117" s="246"/>
      <c r="Q117" s="246"/>
      <c r="R117" s="246"/>
      <c r="S117" s="246"/>
      <c r="T117" s="247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48" t="s">
        <v>121</v>
      </c>
      <c r="AU117" s="248" t="s">
        <v>76</v>
      </c>
      <c r="AV117" s="15" t="s">
        <v>113</v>
      </c>
      <c r="AW117" s="15" t="s">
        <v>31</v>
      </c>
      <c r="AX117" s="15" t="s">
        <v>74</v>
      </c>
      <c r="AY117" s="248" t="s">
        <v>106</v>
      </c>
    </row>
    <row r="118" s="2" customFormat="1" ht="21.75" customHeight="1">
      <c r="A118" s="39"/>
      <c r="B118" s="40"/>
      <c r="C118" s="198" t="s">
        <v>169</v>
      </c>
      <c r="D118" s="198" t="s">
        <v>108</v>
      </c>
      <c r="E118" s="199" t="s">
        <v>170</v>
      </c>
      <c r="F118" s="200" t="s">
        <v>171</v>
      </c>
      <c r="G118" s="201" t="s">
        <v>144</v>
      </c>
      <c r="H118" s="202">
        <v>1323</v>
      </c>
      <c r="I118" s="203"/>
      <c r="J118" s="204">
        <f>ROUND(I118*H118,2)</f>
        <v>0</v>
      </c>
      <c r="K118" s="200" t="s">
        <v>112</v>
      </c>
      <c r="L118" s="45"/>
      <c r="M118" s="205" t="s">
        <v>19</v>
      </c>
      <c r="N118" s="206" t="s">
        <v>40</v>
      </c>
      <c r="O118" s="85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9" t="s">
        <v>113</v>
      </c>
      <c r="AT118" s="209" t="s">
        <v>108</v>
      </c>
      <c r="AU118" s="209" t="s">
        <v>76</v>
      </c>
      <c r="AY118" s="18" t="s">
        <v>106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8" t="s">
        <v>74</v>
      </c>
      <c r="BK118" s="210">
        <f>ROUND(I118*H118,2)</f>
        <v>0</v>
      </c>
      <c r="BL118" s="18" t="s">
        <v>113</v>
      </c>
      <c r="BM118" s="209" t="s">
        <v>172</v>
      </c>
    </row>
    <row r="119" s="2" customFormat="1">
      <c r="A119" s="39"/>
      <c r="B119" s="40"/>
      <c r="C119" s="41"/>
      <c r="D119" s="211" t="s">
        <v>115</v>
      </c>
      <c r="E119" s="41"/>
      <c r="F119" s="212" t="s">
        <v>173</v>
      </c>
      <c r="G119" s="41"/>
      <c r="H119" s="41"/>
      <c r="I119" s="213"/>
      <c r="J119" s="41"/>
      <c r="K119" s="41"/>
      <c r="L119" s="45"/>
      <c r="M119" s="214"/>
      <c r="N119" s="215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115</v>
      </c>
      <c r="AU119" s="18" t="s">
        <v>76</v>
      </c>
    </row>
    <row r="120" s="2" customFormat="1">
      <c r="A120" s="39"/>
      <c r="B120" s="40"/>
      <c r="C120" s="41"/>
      <c r="D120" s="211" t="s">
        <v>129</v>
      </c>
      <c r="E120" s="41"/>
      <c r="F120" s="237" t="s">
        <v>174</v>
      </c>
      <c r="G120" s="41"/>
      <c r="H120" s="41"/>
      <c r="I120" s="213"/>
      <c r="J120" s="41"/>
      <c r="K120" s="41"/>
      <c r="L120" s="45"/>
      <c r="M120" s="214"/>
      <c r="N120" s="215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129</v>
      </c>
      <c r="AU120" s="18" t="s">
        <v>76</v>
      </c>
    </row>
    <row r="121" s="13" customFormat="1">
      <c r="A121" s="13"/>
      <c r="B121" s="216"/>
      <c r="C121" s="217"/>
      <c r="D121" s="211" t="s">
        <v>121</v>
      </c>
      <c r="E121" s="218" t="s">
        <v>19</v>
      </c>
      <c r="F121" s="219" t="s">
        <v>165</v>
      </c>
      <c r="G121" s="217"/>
      <c r="H121" s="218" t="s">
        <v>19</v>
      </c>
      <c r="I121" s="220"/>
      <c r="J121" s="217"/>
      <c r="K121" s="217"/>
      <c r="L121" s="221"/>
      <c r="M121" s="222"/>
      <c r="N121" s="223"/>
      <c r="O121" s="223"/>
      <c r="P121" s="223"/>
      <c r="Q121" s="223"/>
      <c r="R121" s="223"/>
      <c r="S121" s="223"/>
      <c r="T121" s="22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5" t="s">
        <v>121</v>
      </c>
      <c r="AU121" s="225" t="s">
        <v>76</v>
      </c>
      <c r="AV121" s="13" t="s">
        <v>74</v>
      </c>
      <c r="AW121" s="13" t="s">
        <v>31</v>
      </c>
      <c r="AX121" s="13" t="s">
        <v>69</v>
      </c>
      <c r="AY121" s="225" t="s">
        <v>106</v>
      </c>
    </row>
    <row r="122" s="14" customFormat="1">
      <c r="A122" s="14"/>
      <c r="B122" s="226"/>
      <c r="C122" s="227"/>
      <c r="D122" s="211" t="s">
        <v>121</v>
      </c>
      <c r="E122" s="228" t="s">
        <v>19</v>
      </c>
      <c r="F122" s="229" t="s">
        <v>166</v>
      </c>
      <c r="G122" s="227"/>
      <c r="H122" s="230">
        <v>29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36" t="s">
        <v>121</v>
      </c>
      <c r="AU122" s="236" t="s">
        <v>76</v>
      </c>
      <c r="AV122" s="14" t="s">
        <v>76</v>
      </c>
      <c r="AW122" s="14" t="s">
        <v>31</v>
      </c>
      <c r="AX122" s="14" t="s">
        <v>69</v>
      </c>
      <c r="AY122" s="236" t="s">
        <v>106</v>
      </c>
    </row>
    <row r="123" s="13" customFormat="1">
      <c r="A123" s="13"/>
      <c r="B123" s="216"/>
      <c r="C123" s="217"/>
      <c r="D123" s="211" t="s">
        <v>121</v>
      </c>
      <c r="E123" s="218" t="s">
        <v>19</v>
      </c>
      <c r="F123" s="219" t="s">
        <v>167</v>
      </c>
      <c r="G123" s="217"/>
      <c r="H123" s="218" t="s">
        <v>19</v>
      </c>
      <c r="I123" s="220"/>
      <c r="J123" s="217"/>
      <c r="K123" s="217"/>
      <c r="L123" s="221"/>
      <c r="M123" s="222"/>
      <c r="N123" s="223"/>
      <c r="O123" s="223"/>
      <c r="P123" s="223"/>
      <c r="Q123" s="223"/>
      <c r="R123" s="223"/>
      <c r="S123" s="223"/>
      <c r="T123" s="22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5" t="s">
        <v>121</v>
      </c>
      <c r="AU123" s="225" t="s">
        <v>76</v>
      </c>
      <c r="AV123" s="13" t="s">
        <v>74</v>
      </c>
      <c r="AW123" s="13" t="s">
        <v>31</v>
      </c>
      <c r="AX123" s="13" t="s">
        <v>69</v>
      </c>
      <c r="AY123" s="225" t="s">
        <v>106</v>
      </c>
    </row>
    <row r="124" s="14" customFormat="1">
      <c r="A124" s="14"/>
      <c r="B124" s="226"/>
      <c r="C124" s="227"/>
      <c r="D124" s="211" t="s">
        <v>121</v>
      </c>
      <c r="E124" s="228" t="s">
        <v>19</v>
      </c>
      <c r="F124" s="229" t="s">
        <v>168</v>
      </c>
      <c r="G124" s="227"/>
      <c r="H124" s="230">
        <v>103.3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36" t="s">
        <v>121</v>
      </c>
      <c r="AU124" s="236" t="s">
        <v>76</v>
      </c>
      <c r="AV124" s="14" t="s">
        <v>76</v>
      </c>
      <c r="AW124" s="14" t="s">
        <v>31</v>
      </c>
      <c r="AX124" s="14" t="s">
        <v>69</v>
      </c>
      <c r="AY124" s="236" t="s">
        <v>106</v>
      </c>
    </row>
    <row r="125" s="15" customFormat="1">
      <c r="A125" s="15"/>
      <c r="B125" s="238"/>
      <c r="C125" s="239"/>
      <c r="D125" s="211" t="s">
        <v>121</v>
      </c>
      <c r="E125" s="240" t="s">
        <v>19</v>
      </c>
      <c r="F125" s="241" t="s">
        <v>153</v>
      </c>
      <c r="G125" s="239"/>
      <c r="H125" s="242">
        <v>132.30000000000001</v>
      </c>
      <c r="I125" s="243"/>
      <c r="J125" s="239"/>
      <c r="K125" s="239"/>
      <c r="L125" s="244"/>
      <c r="M125" s="245"/>
      <c r="N125" s="246"/>
      <c r="O125" s="246"/>
      <c r="P125" s="246"/>
      <c r="Q125" s="246"/>
      <c r="R125" s="246"/>
      <c r="S125" s="246"/>
      <c r="T125" s="247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48" t="s">
        <v>121</v>
      </c>
      <c r="AU125" s="248" t="s">
        <v>76</v>
      </c>
      <c r="AV125" s="15" t="s">
        <v>113</v>
      </c>
      <c r="AW125" s="15" t="s">
        <v>31</v>
      </c>
      <c r="AX125" s="15" t="s">
        <v>74</v>
      </c>
      <c r="AY125" s="248" t="s">
        <v>106</v>
      </c>
    </row>
    <row r="126" s="14" customFormat="1">
      <c r="A126" s="14"/>
      <c r="B126" s="226"/>
      <c r="C126" s="227"/>
      <c r="D126" s="211" t="s">
        <v>121</v>
      </c>
      <c r="E126" s="227"/>
      <c r="F126" s="229" t="s">
        <v>175</v>
      </c>
      <c r="G126" s="227"/>
      <c r="H126" s="230">
        <v>1323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36" t="s">
        <v>121</v>
      </c>
      <c r="AU126" s="236" t="s">
        <v>76</v>
      </c>
      <c r="AV126" s="14" t="s">
        <v>76</v>
      </c>
      <c r="AW126" s="14" t="s">
        <v>4</v>
      </c>
      <c r="AX126" s="14" t="s">
        <v>74</v>
      </c>
      <c r="AY126" s="236" t="s">
        <v>106</v>
      </c>
    </row>
    <row r="127" s="2" customFormat="1" ht="16.5" customHeight="1">
      <c r="A127" s="39"/>
      <c r="B127" s="40"/>
      <c r="C127" s="198" t="s">
        <v>176</v>
      </c>
      <c r="D127" s="198" t="s">
        <v>108</v>
      </c>
      <c r="E127" s="199" t="s">
        <v>177</v>
      </c>
      <c r="F127" s="200" t="s">
        <v>178</v>
      </c>
      <c r="G127" s="201" t="s">
        <v>144</v>
      </c>
      <c r="H127" s="202">
        <v>20</v>
      </c>
      <c r="I127" s="203"/>
      <c r="J127" s="204">
        <f>ROUND(I127*H127,2)</f>
        <v>0</v>
      </c>
      <c r="K127" s="200" t="s">
        <v>112</v>
      </c>
      <c r="L127" s="45"/>
      <c r="M127" s="205" t="s">
        <v>19</v>
      </c>
      <c r="N127" s="206" t="s">
        <v>40</v>
      </c>
      <c r="O127" s="85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09" t="s">
        <v>113</v>
      </c>
      <c r="AT127" s="209" t="s">
        <v>108</v>
      </c>
      <c r="AU127" s="209" t="s">
        <v>76</v>
      </c>
      <c r="AY127" s="18" t="s">
        <v>106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8" t="s">
        <v>74</v>
      </c>
      <c r="BK127" s="210">
        <f>ROUND(I127*H127,2)</f>
        <v>0</v>
      </c>
      <c r="BL127" s="18" t="s">
        <v>113</v>
      </c>
      <c r="BM127" s="209" t="s">
        <v>179</v>
      </c>
    </row>
    <row r="128" s="2" customFormat="1">
      <c r="A128" s="39"/>
      <c r="B128" s="40"/>
      <c r="C128" s="41"/>
      <c r="D128" s="211" t="s">
        <v>115</v>
      </c>
      <c r="E128" s="41"/>
      <c r="F128" s="212" t="s">
        <v>180</v>
      </c>
      <c r="G128" s="41"/>
      <c r="H128" s="41"/>
      <c r="I128" s="213"/>
      <c r="J128" s="41"/>
      <c r="K128" s="41"/>
      <c r="L128" s="45"/>
      <c r="M128" s="214"/>
      <c r="N128" s="215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115</v>
      </c>
      <c r="AU128" s="18" t="s">
        <v>76</v>
      </c>
    </row>
    <row r="129" s="2" customFormat="1" ht="16.5" customHeight="1">
      <c r="A129" s="39"/>
      <c r="B129" s="40"/>
      <c r="C129" s="249" t="s">
        <v>181</v>
      </c>
      <c r="D129" s="249" t="s">
        <v>182</v>
      </c>
      <c r="E129" s="250" t="s">
        <v>183</v>
      </c>
      <c r="F129" s="251" t="s">
        <v>184</v>
      </c>
      <c r="G129" s="252" t="s">
        <v>185</v>
      </c>
      <c r="H129" s="253">
        <v>40</v>
      </c>
      <c r="I129" s="254"/>
      <c r="J129" s="255">
        <f>ROUND(I129*H129,2)</f>
        <v>0</v>
      </c>
      <c r="K129" s="251" t="s">
        <v>112</v>
      </c>
      <c r="L129" s="256"/>
      <c r="M129" s="257" t="s">
        <v>19</v>
      </c>
      <c r="N129" s="258" t="s">
        <v>40</v>
      </c>
      <c r="O129" s="85"/>
      <c r="P129" s="207">
        <f>O129*H129</f>
        <v>0</v>
      </c>
      <c r="Q129" s="207">
        <v>1</v>
      </c>
      <c r="R129" s="207">
        <f>Q129*H129</f>
        <v>40</v>
      </c>
      <c r="S129" s="207">
        <v>0</v>
      </c>
      <c r="T129" s="20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09" t="s">
        <v>160</v>
      </c>
      <c r="AT129" s="209" t="s">
        <v>182</v>
      </c>
      <c r="AU129" s="209" t="s">
        <v>76</v>
      </c>
      <c r="AY129" s="18" t="s">
        <v>106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8" t="s">
        <v>74</v>
      </c>
      <c r="BK129" s="210">
        <f>ROUND(I129*H129,2)</f>
        <v>0</v>
      </c>
      <c r="BL129" s="18" t="s">
        <v>113</v>
      </c>
      <c r="BM129" s="209" t="s">
        <v>186</v>
      </c>
    </row>
    <row r="130" s="2" customFormat="1">
      <c r="A130" s="39"/>
      <c r="B130" s="40"/>
      <c r="C130" s="41"/>
      <c r="D130" s="211" t="s">
        <v>115</v>
      </c>
      <c r="E130" s="41"/>
      <c r="F130" s="212" t="s">
        <v>187</v>
      </c>
      <c r="G130" s="41"/>
      <c r="H130" s="41"/>
      <c r="I130" s="213"/>
      <c r="J130" s="41"/>
      <c r="K130" s="41"/>
      <c r="L130" s="45"/>
      <c r="M130" s="214"/>
      <c r="N130" s="215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115</v>
      </c>
      <c r="AU130" s="18" t="s">
        <v>76</v>
      </c>
    </row>
    <row r="131" s="14" customFormat="1">
      <c r="A131" s="14"/>
      <c r="B131" s="226"/>
      <c r="C131" s="227"/>
      <c r="D131" s="211" t="s">
        <v>121</v>
      </c>
      <c r="E131" s="227"/>
      <c r="F131" s="229" t="s">
        <v>188</v>
      </c>
      <c r="G131" s="227"/>
      <c r="H131" s="230">
        <v>40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36" t="s">
        <v>121</v>
      </c>
      <c r="AU131" s="236" t="s">
        <v>76</v>
      </c>
      <c r="AV131" s="14" t="s">
        <v>76</v>
      </c>
      <c r="AW131" s="14" t="s">
        <v>4</v>
      </c>
      <c r="AX131" s="14" t="s">
        <v>74</v>
      </c>
      <c r="AY131" s="236" t="s">
        <v>106</v>
      </c>
    </row>
    <row r="132" s="2" customFormat="1" ht="16.5" customHeight="1">
      <c r="A132" s="39"/>
      <c r="B132" s="40"/>
      <c r="C132" s="198" t="s">
        <v>189</v>
      </c>
      <c r="D132" s="198" t="s">
        <v>108</v>
      </c>
      <c r="E132" s="199" t="s">
        <v>190</v>
      </c>
      <c r="F132" s="200" t="s">
        <v>191</v>
      </c>
      <c r="G132" s="201" t="s">
        <v>111</v>
      </c>
      <c r="H132" s="202">
        <v>25</v>
      </c>
      <c r="I132" s="203"/>
      <c r="J132" s="204">
        <f>ROUND(I132*H132,2)</f>
        <v>0</v>
      </c>
      <c r="K132" s="200" t="s">
        <v>112</v>
      </c>
      <c r="L132" s="45"/>
      <c r="M132" s="205" t="s">
        <v>19</v>
      </c>
      <c r="N132" s="206" t="s">
        <v>40</v>
      </c>
      <c r="O132" s="85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09" t="s">
        <v>113</v>
      </c>
      <c r="AT132" s="209" t="s">
        <v>108</v>
      </c>
      <c r="AU132" s="209" t="s">
        <v>76</v>
      </c>
      <c r="AY132" s="18" t="s">
        <v>106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8" t="s">
        <v>74</v>
      </c>
      <c r="BK132" s="210">
        <f>ROUND(I132*H132,2)</f>
        <v>0</v>
      </c>
      <c r="BL132" s="18" t="s">
        <v>113</v>
      </c>
      <c r="BM132" s="209" t="s">
        <v>192</v>
      </c>
    </row>
    <row r="133" s="2" customFormat="1">
      <c r="A133" s="39"/>
      <c r="B133" s="40"/>
      <c r="C133" s="41"/>
      <c r="D133" s="211" t="s">
        <v>115</v>
      </c>
      <c r="E133" s="41"/>
      <c r="F133" s="212" t="s">
        <v>193</v>
      </c>
      <c r="G133" s="41"/>
      <c r="H133" s="41"/>
      <c r="I133" s="213"/>
      <c r="J133" s="41"/>
      <c r="K133" s="41"/>
      <c r="L133" s="45"/>
      <c r="M133" s="214"/>
      <c r="N133" s="215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115</v>
      </c>
      <c r="AU133" s="18" t="s">
        <v>76</v>
      </c>
    </row>
    <row r="134" s="2" customFormat="1" ht="16.5" customHeight="1">
      <c r="A134" s="39"/>
      <c r="B134" s="40"/>
      <c r="C134" s="198" t="s">
        <v>194</v>
      </c>
      <c r="D134" s="198" t="s">
        <v>108</v>
      </c>
      <c r="E134" s="199" t="s">
        <v>195</v>
      </c>
      <c r="F134" s="200" t="s">
        <v>196</v>
      </c>
      <c r="G134" s="201" t="s">
        <v>111</v>
      </c>
      <c r="H134" s="202">
        <v>35</v>
      </c>
      <c r="I134" s="203"/>
      <c r="J134" s="204">
        <f>ROUND(I134*H134,2)</f>
        <v>0</v>
      </c>
      <c r="K134" s="200" t="s">
        <v>112</v>
      </c>
      <c r="L134" s="45"/>
      <c r="M134" s="205" t="s">
        <v>19</v>
      </c>
      <c r="N134" s="206" t="s">
        <v>40</v>
      </c>
      <c r="O134" s="85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09" t="s">
        <v>113</v>
      </c>
      <c r="AT134" s="209" t="s">
        <v>108</v>
      </c>
      <c r="AU134" s="209" t="s">
        <v>76</v>
      </c>
      <c r="AY134" s="18" t="s">
        <v>106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8" t="s">
        <v>74</v>
      </c>
      <c r="BK134" s="210">
        <f>ROUND(I134*H134,2)</f>
        <v>0</v>
      </c>
      <c r="BL134" s="18" t="s">
        <v>113</v>
      </c>
      <c r="BM134" s="209" t="s">
        <v>197</v>
      </c>
    </row>
    <row r="135" s="2" customFormat="1">
      <c r="A135" s="39"/>
      <c r="B135" s="40"/>
      <c r="C135" s="41"/>
      <c r="D135" s="211" t="s">
        <v>115</v>
      </c>
      <c r="E135" s="41"/>
      <c r="F135" s="212" t="s">
        <v>198</v>
      </c>
      <c r="G135" s="41"/>
      <c r="H135" s="41"/>
      <c r="I135" s="213"/>
      <c r="J135" s="41"/>
      <c r="K135" s="41"/>
      <c r="L135" s="45"/>
      <c r="M135" s="214"/>
      <c r="N135" s="215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115</v>
      </c>
      <c r="AU135" s="18" t="s">
        <v>76</v>
      </c>
    </row>
    <row r="136" s="2" customFormat="1" ht="16.5" customHeight="1">
      <c r="A136" s="39"/>
      <c r="B136" s="40"/>
      <c r="C136" s="198" t="s">
        <v>131</v>
      </c>
      <c r="D136" s="198" t="s">
        <v>108</v>
      </c>
      <c r="E136" s="199" t="s">
        <v>199</v>
      </c>
      <c r="F136" s="200" t="s">
        <v>200</v>
      </c>
      <c r="G136" s="201" t="s">
        <v>111</v>
      </c>
      <c r="H136" s="202">
        <v>100</v>
      </c>
      <c r="I136" s="203"/>
      <c r="J136" s="204">
        <f>ROUND(I136*H136,2)</f>
        <v>0</v>
      </c>
      <c r="K136" s="200" t="s">
        <v>112</v>
      </c>
      <c r="L136" s="45"/>
      <c r="M136" s="205" t="s">
        <v>19</v>
      </c>
      <c r="N136" s="206" t="s">
        <v>40</v>
      </c>
      <c r="O136" s="85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09" t="s">
        <v>113</v>
      </c>
      <c r="AT136" s="209" t="s">
        <v>108</v>
      </c>
      <c r="AU136" s="209" t="s">
        <v>76</v>
      </c>
      <c r="AY136" s="18" t="s">
        <v>106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8" t="s">
        <v>74</v>
      </c>
      <c r="BK136" s="210">
        <f>ROUND(I136*H136,2)</f>
        <v>0</v>
      </c>
      <c r="BL136" s="18" t="s">
        <v>113</v>
      </c>
      <c r="BM136" s="209" t="s">
        <v>201</v>
      </c>
    </row>
    <row r="137" s="2" customFormat="1">
      <c r="A137" s="39"/>
      <c r="B137" s="40"/>
      <c r="C137" s="41"/>
      <c r="D137" s="211" t="s">
        <v>115</v>
      </c>
      <c r="E137" s="41"/>
      <c r="F137" s="212" t="s">
        <v>202</v>
      </c>
      <c r="G137" s="41"/>
      <c r="H137" s="41"/>
      <c r="I137" s="213"/>
      <c r="J137" s="41"/>
      <c r="K137" s="41"/>
      <c r="L137" s="45"/>
      <c r="M137" s="214"/>
      <c r="N137" s="215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115</v>
      </c>
      <c r="AU137" s="18" t="s">
        <v>76</v>
      </c>
    </row>
    <row r="138" s="2" customFormat="1" ht="16.5" customHeight="1">
      <c r="A138" s="39"/>
      <c r="B138" s="40"/>
      <c r="C138" s="249" t="s">
        <v>8</v>
      </c>
      <c r="D138" s="249" t="s">
        <v>182</v>
      </c>
      <c r="E138" s="250" t="s">
        <v>203</v>
      </c>
      <c r="F138" s="251" t="s">
        <v>204</v>
      </c>
      <c r="G138" s="252" t="s">
        <v>205</v>
      </c>
      <c r="H138" s="253">
        <v>1.875</v>
      </c>
      <c r="I138" s="254"/>
      <c r="J138" s="255">
        <f>ROUND(I138*H138,2)</f>
        <v>0</v>
      </c>
      <c r="K138" s="251" t="s">
        <v>112</v>
      </c>
      <c r="L138" s="256"/>
      <c r="M138" s="257" t="s">
        <v>19</v>
      </c>
      <c r="N138" s="258" t="s">
        <v>40</v>
      </c>
      <c r="O138" s="85"/>
      <c r="P138" s="207">
        <f>O138*H138</f>
        <v>0</v>
      </c>
      <c r="Q138" s="207">
        <v>0.001</v>
      </c>
      <c r="R138" s="207">
        <f>Q138*H138</f>
        <v>0.0018749999999999999</v>
      </c>
      <c r="S138" s="207">
        <v>0</v>
      </c>
      <c r="T138" s="20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09" t="s">
        <v>160</v>
      </c>
      <c r="AT138" s="209" t="s">
        <v>182</v>
      </c>
      <c r="AU138" s="209" t="s">
        <v>76</v>
      </c>
      <c r="AY138" s="18" t="s">
        <v>106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8" t="s">
        <v>74</v>
      </c>
      <c r="BK138" s="210">
        <f>ROUND(I138*H138,2)</f>
        <v>0</v>
      </c>
      <c r="BL138" s="18" t="s">
        <v>113</v>
      </c>
      <c r="BM138" s="209" t="s">
        <v>206</v>
      </c>
    </row>
    <row r="139" s="2" customFormat="1">
      <c r="A139" s="39"/>
      <c r="B139" s="40"/>
      <c r="C139" s="41"/>
      <c r="D139" s="211" t="s">
        <v>115</v>
      </c>
      <c r="E139" s="41"/>
      <c r="F139" s="212" t="s">
        <v>204</v>
      </c>
      <c r="G139" s="41"/>
      <c r="H139" s="41"/>
      <c r="I139" s="213"/>
      <c r="J139" s="41"/>
      <c r="K139" s="41"/>
      <c r="L139" s="45"/>
      <c r="M139" s="214"/>
      <c r="N139" s="215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115</v>
      </c>
      <c r="AU139" s="18" t="s">
        <v>76</v>
      </c>
    </row>
    <row r="140" s="14" customFormat="1">
      <c r="A140" s="14"/>
      <c r="B140" s="226"/>
      <c r="C140" s="227"/>
      <c r="D140" s="211" t="s">
        <v>121</v>
      </c>
      <c r="E140" s="227"/>
      <c r="F140" s="229" t="s">
        <v>207</v>
      </c>
      <c r="G140" s="227"/>
      <c r="H140" s="230">
        <v>1.875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36" t="s">
        <v>121</v>
      </c>
      <c r="AU140" s="236" t="s">
        <v>76</v>
      </c>
      <c r="AV140" s="14" t="s">
        <v>76</v>
      </c>
      <c r="AW140" s="14" t="s">
        <v>4</v>
      </c>
      <c r="AX140" s="14" t="s">
        <v>74</v>
      </c>
      <c r="AY140" s="236" t="s">
        <v>106</v>
      </c>
    </row>
    <row r="141" s="2" customFormat="1" ht="16.5" customHeight="1">
      <c r="A141" s="39"/>
      <c r="B141" s="40"/>
      <c r="C141" s="198" t="s">
        <v>208</v>
      </c>
      <c r="D141" s="198" t="s">
        <v>108</v>
      </c>
      <c r="E141" s="199" t="s">
        <v>209</v>
      </c>
      <c r="F141" s="200" t="s">
        <v>210</v>
      </c>
      <c r="G141" s="201" t="s">
        <v>111</v>
      </c>
      <c r="H141" s="202">
        <v>194</v>
      </c>
      <c r="I141" s="203"/>
      <c r="J141" s="204">
        <f>ROUND(I141*H141,2)</f>
        <v>0</v>
      </c>
      <c r="K141" s="200" t="s">
        <v>112</v>
      </c>
      <c r="L141" s="45"/>
      <c r="M141" s="205" t="s">
        <v>19</v>
      </c>
      <c r="N141" s="206" t="s">
        <v>40</v>
      </c>
      <c r="O141" s="85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09" t="s">
        <v>113</v>
      </c>
      <c r="AT141" s="209" t="s">
        <v>108</v>
      </c>
      <c r="AU141" s="209" t="s">
        <v>76</v>
      </c>
      <c r="AY141" s="18" t="s">
        <v>106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8" t="s">
        <v>74</v>
      </c>
      <c r="BK141" s="210">
        <f>ROUND(I141*H141,2)</f>
        <v>0</v>
      </c>
      <c r="BL141" s="18" t="s">
        <v>113</v>
      </c>
      <c r="BM141" s="209" t="s">
        <v>211</v>
      </c>
    </row>
    <row r="142" s="2" customFormat="1">
      <c r="A142" s="39"/>
      <c r="B142" s="40"/>
      <c r="C142" s="41"/>
      <c r="D142" s="211" t="s">
        <v>115</v>
      </c>
      <c r="E142" s="41"/>
      <c r="F142" s="212" t="s">
        <v>212</v>
      </c>
      <c r="G142" s="41"/>
      <c r="H142" s="41"/>
      <c r="I142" s="213"/>
      <c r="J142" s="41"/>
      <c r="K142" s="41"/>
      <c r="L142" s="45"/>
      <c r="M142" s="214"/>
      <c r="N142" s="215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115</v>
      </c>
      <c r="AU142" s="18" t="s">
        <v>76</v>
      </c>
    </row>
    <row r="143" s="13" customFormat="1">
      <c r="A143" s="13"/>
      <c r="B143" s="216"/>
      <c r="C143" s="217"/>
      <c r="D143" s="211" t="s">
        <v>121</v>
      </c>
      <c r="E143" s="218" t="s">
        <v>19</v>
      </c>
      <c r="F143" s="219" t="s">
        <v>213</v>
      </c>
      <c r="G143" s="217"/>
      <c r="H143" s="218" t="s">
        <v>19</v>
      </c>
      <c r="I143" s="220"/>
      <c r="J143" s="217"/>
      <c r="K143" s="217"/>
      <c r="L143" s="221"/>
      <c r="M143" s="222"/>
      <c r="N143" s="223"/>
      <c r="O143" s="223"/>
      <c r="P143" s="223"/>
      <c r="Q143" s="223"/>
      <c r="R143" s="223"/>
      <c r="S143" s="223"/>
      <c r="T143" s="22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5" t="s">
        <v>121</v>
      </c>
      <c r="AU143" s="225" t="s">
        <v>76</v>
      </c>
      <c r="AV143" s="13" t="s">
        <v>74</v>
      </c>
      <c r="AW143" s="13" t="s">
        <v>31</v>
      </c>
      <c r="AX143" s="13" t="s">
        <v>69</v>
      </c>
      <c r="AY143" s="225" t="s">
        <v>106</v>
      </c>
    </row>
    <row r="144" s="14" customFormat="1">
      <c r="A144" s="14"/>
      <c r="B144" s="226"/>
      <c r="C144" s="227"/>
      <c r="D144" s="211" t="s">
        <v>121</v>
      </c>
      <c r="E144" s="228" t="s">
        <v>19</v>
      </c>
      <c r="F144" s="229" t="s">
        <v>131</v>
      </c>
      <c r="G144" s="227"/>
      <c r="H144" s="230">
        <v>14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36" t="s">
        <v>121</v>
      </c>
      <c r="AU144" s="236" t="s">
        <v>76</v>
      </c>
      <c r="AV144" s="14" t="s">
        <v>76</v>
      </c>
      <c r="AW144" s="14" t="s">
        <v>31</v>
      </c>
      <c r="AX144" s="14" t="s">
        <v>69</v>
      </c>
      <c r="AY144" s="236" t="s">
        <v>106</v>
      </c>
    </row>
    <row r="145" s="13" customFormat="1">
      <c r="A145" s="13"/>
      <c r="B145" s="216"/>
      <c r="C145" s="217"/>
      <c r="D145" s="211" t="s">
        <v>121</v>
      </c>
      <c r="E145" s="218" t="s">
        <v>19</v>
      </c>
      <c r="F145" s="219" t="s">
        <v>214</v>
      </c>
      <c r="G145" s="217"/>
      <c r="H145" s="218" t="s">
        <v>19</v>
      </c>
      <c r="I145" s="220"/>
      <c r="J145" s="217"/>
      <c r="K145" s="217"/>
      <c r="L145" s="221"/>
      <c r="M145" s="222"/>
      <c r="N145" s="223"/>
      <c r="O145" s="223"/>
      <c r="P145" s="223"/>
      <c r="Q145" s="223"/>
      <c r="R145" s="223"/>
      <c r="S145" s="223"/>
      <c r="T145" s="22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5" t="s">
        <v>121</v>
      </c>
      <c r="AU145" s="225" t="s">
        <v>76</v>
      </c>
      <c r="AV145" s="13" t="s">
        <v>74</v>
      </c>
      <c r="AW145" s="13" t="s">
        <v>31</v>
      </c>
      <c r="AX145" s="13" t="s">
        <v>69</v>
      </c>
      <c r="AY145" s="225" t="s">
        <v>106</v>
      </c>
    </row>
    <row r="146" s="14" customFormat="1">
      <c r="A146" s="14"/>
      <c r="B146" s="226"/>
      <c r="C146" s="227"/>
      <c r="D146" s="211" t="s">
        <v>121</v>
      </c>
      <c r="E146" s="228" t="s">
        <v>19</v>
      </c>
      <c r="F146" s="229" t="s">
        <v>215</v>
      </c>
      <c r="G146" s="227"/>
      <c r="H146" s="230">
        <v>135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36" t="s">
        <v>121</v>
      </c>
      <c r="AU146" s="236" t="s">
        <v>76</v>
      </c>
      <c r="AV146" s="14" t="s">
        <v>76</v>
      </c>
      <c r="AW146" s="14" t="s">
        <v>31</v>
      </c>
      <c r="AX146" s="14" t="s">
        <v>69</v>
      </c>
      <c r="AY146" s="236" t="s">
        <v>106</v>
      </c>
    </row>
    <row r="147" s="13" customFormat="1">
      <c r="A147" s="13"/>
      <c r="B147" s="216"/>
      <c r="C147" s="217"/>
      <c r="D147" s="211" t="s">
        <v>121</v>
      </c>
      <c r="E147" s="218" t="s">
        <v>19</v>
      </c>
      <c r="F147" s="219" t="s">
        <v>216</v>
      </c>
      <c r="G147" s="217"/>
      <c r="H147" s="218" t="s">
        <v>19</v>
      </c>
      <c r="I147" s="220"/>
      <c r="J147" s="217"/>
      <c r="K147" s="217"/>
      <c r="L147" s="221"/>
      <c r="M147" s="222"/>
      <c r="N147" s="223"/>
      <c r="O147" s="223"/>
      <c r="P147" s="223"/>
      <c r="Q147" s="223"/>
      <c r="R147" s="223"/>
      <c r="S147" s="223"/>
      <c r="T147" s="22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5" t="s">
        <v>121</v>
      </c>
      <c r="AU147" s="225" t="s">
        <v>76</v>
      </c>
      <c r="AV147" s="13" t="s">
        <v>74</v>
      </c>
      <c r="AW147" s="13" t="s">
        <v>31</v>
      </c>
      <c r="AX147" s="13" t="s">
        <v>69</v>
      </c>
      <c r="AY147" s="225" t="s">
        <v>106</v>
      </c>
    </row>
    <row r="148" s="14" customFormat="1">
      <c r="A148" s="14"/>
      <c r="B148" s="226"/>
      <c r="C148" s="227"/>
      <c r="D148" s="211" t="s">
        <v>121</v>
      </c>
      <c r="E148" s="228" t="s">
        <v>19</v>
      </c>
      <c r="F148" s="229" t="s">
        <v>123</v>
      </c>
      <c r="G148" s="227"/>
      <c r="H148" s="230">
        <v>45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36" t="s">
        <v>121</v>
      </c>
      <c r="AU148" s="236" t="s">
        <v>76</v>
      </c>
      <c r="AV148" s="14" t="s">
        <v>76</v>
      </c>
      <c r="AW148" s="14" t="s">
        <v>31</v>
      </c>
      <c r="AX148" s="14" t="s">
        <v>69</v>
      </c>
      <c r="AY148" s="236" t="s">
        <v>106</v>
      </c>
    </row>
    <row r="149" s="15" customFormat="1">
      <c r="A149" s="15"/>
      <c r="B149" s="238"/>
      <c r="C149" s="239"/>
      <c r="D149" s="211" t="s">
        <v>121</v>
      </c>
      <c r="E149" s="240" t="s">
        <v>19</v>
      </c>
      <c r="F149" s="241" t="s">
        <v>153</v>
      </c>
      <c r="G149" s="239"/>
      <c r="H149" s="242">
        <v>194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48" t="s">
        <v>121</v>
      </c>
      <c r="AU149" s="248" t="s">
        <v>76</v>
      </c>
      <c r="AV149" s="15" t="s">
        <v>113</v>
      </c>
      <c r="AW149" s="15" t="s">
        <v>31</v>
      </c>
      <c r="AX149" s="15" t="s">
        <v>74</v>
      </c>
      <c r="AY149" s="248" t="s">
        <v>106</v>
      </c>
    </row>
    <row r="150" s="2" customFormat="1" ht="16.5" customHeight="1">
      <c r="A150" s="39"/>
      <c r="B150" s="40"/>
      <c r="C150" s="198" t="s">
        <v>217</v>
      </c>
      <c r="D150" s="198" t="s">
        <v>108</v>
      </c>
      <c r="E150" s="199" t="s">
        <v>218</v>
      </c>
      <c r="F150" s="200" t="s">
        <v>219</v>
      </c>
      <c r="G150" s="201" t="s">
        <v>111</v>
      </c>
      <c r="H150" s="202">
        <v>100</v>
      </c>
      <c r="I150" s="203"/>
      <c r="J150" s="204">
        <f>ROUND(I150*H150,2)</f>
        <v>0</v>
      </c>
      <c r="K150" s="200" t="s">
        <v>112</v>
      </c>
      <c r="L150" s="45"/>
      <c r="M150" s="205" t="s">
        <v>19</v>
      </c>
      <c r="N150" s="206" t="s">
        <v>40</v>
      </c>
      <c r="O150" s="85"/>
      <c r="P150" s="207">
        <f>O150*H150</f>
        <v>0</v>
      </c>
      <c r="Q150" s="207">
        <v>0</v>
      </c>
      <c r="R150" s="207">
        <f>Q150*H150</f>
        <v>0</v>
      </c>
      <c r="S150" s="207">
        <v>0</v>
      </c>
      <c r="T150" s="20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09" t="s">
        <v>113</v>
      </c>
      <c r="AT150" s="209" t="s">
        <v>108</v>
      </c>
      <c r="AU150" s="209" t="s">
        <v>76</v>
      </c>
      <c r="AY150" s="18" t="s">
        <v>106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8" t="s">
        <v>74</v>
      </c>
      <c r="BK150" s="210">
        <f>ROUND(I150*H150,2)</f>
        <v>0</v>
      </c>
      <c r="BL150" s="18" t="s">
        <v>113</v>
      </c>
      <c r="BM150" s="209" t="s">
        <v>220</v>
      </c>
    </row>
    <row r="151" s="2" customFormat="1">
      <c r="A151" s="39"/>
      <c r="B151" s="40"/>
      <c r="C151" s="41"/>
      <c r="D151" s="211" t="s">
        <v>115</v>
      </c>
      <c r="E151" s="41"/>
      <c r="F151" s="212" t="s">
        <v>221</v>
      </c>
      <c r="G151" s="41"/>
      <c r="H151" s="41"/>
      <c r="I151" s="213"/>
      <c r="J151" s="41"/>
      <c r="K151" s="41"/>
      <c r="L151" s="45"/>
      <c r="M151" s="214"/>
      <c r="N151" s="215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115</v>
      </c>
      <c r="AU151" s="18" t="s">
        <v>76</v>
      </c>
    </row>
    <row r="152" s="2" customFormat="1" ht="16.5" customHeight="1">
      <c r="A152" s="39"/>
      <c r="B152" s="40"/>
      <c r="C152" s="198" t="s">
        <v>222</v>
      </c>
      <c r="D152" s="198" t="s">
        <v>108</v>
      </c>
      <c r="E152" s="199" t="s">
        <v>223</v>
      </c>
      <c r="F152" s="200" t="s">
        <v>224</v>
      </c>
      <c r="G152" s="201" t="s">
        <v>111</v>
      </c>
      <c r="H152" s="202">
        <v>100</v>
      </c>
      <c r="I152" s="203"/>
      <c r="J152" s="204">
        <f>ROUND(I152*H152,2)</f>
        <v>0</v>
      </c>
      <c r="K152" s="200" t="s">
        <v>112</v>
      </c>
      <c r="L152" s="45"/>
      <c r="M152" s="205" t="s">
        <v>19</v>
      </c>
      <c r="N152" s="206" t="s">
        <v>40</v>
      </c>
      <c r="O152" s="85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09" t="s">
        <v>113</v>
      </c>
      <c r="AT152" s="209" t="s">
        <v>108</v>
      </c>
      <c r="AU152" s="209" t="s">
        <v>76</v>
      </c>
      <c r="AY152" s="18" t="s">
        <v>106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8" t="s">
        <v>74</v>
      </c>
      <c r="BK152" s="210">
        <f>ROUND(I152*H152,2)</f>
        <v>0</v>
      </c>
      <c r="BL152" s="18" t="s">
        <v>113</v>
      </c>
      <c r="BM152" s="209" t="s">
        <v>225</v>
      </c>
    </row>
    <row r="153" s="2" customFormat="1">
      <c r="A153" s="39"/>
      <c r="B153" s="40"/>
      <c r="C153" s="41"/>
      <c r="D153" s="211" t="s">
        <v>115</v>
      </c>
      <c r="E153" s="41"/>
      <c r="F153" s="212" t="s">
        <v>226</v>
      </c>
      <c r="G153" s="41"/>
      <c r="H153" s="41"/>
      <c r="I153" s="213"/>
      <c r="J153" s="41"/>
      <c r="K153" s="41"/>
      <c r="L153" s="45"/>
      <c r="M153" s="214"/>
      <c r="N153" s="215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115</v>
      </c>
      <c r="AU153" s="18" t="s">
        <v>76</v>
      </c>
    </row>
    <row r="154" s="2" customFormat="1" ht="16.5" customHeight="1">
      <c r="A154" s="39"/>
      <c r="B154" s="40"/>
      <c r="C154" s="249" t="s">
        <v>227</v>
      </c>
      <c r="D154" s="249" t="s">
        <v>182</v>
      </c>
      <c r="E154" s="250" t="s">
        <v>228</v>
      </c>
      <c r="F154" s="251" t="s">
        <v>229</v>
      </c>
      <c r="G154" s="252" t="s">
        <v>185</v>
      </c>
      <c r="H154" s="253">
        <v>22.5</v>
      </c>
      <c r="I154" s="254"/>
      <c r="J154" s="255">
        <f>ROUND(I154*H154,2)</f>
        <v>0</v>
      </c>
      <c r="K154" s="251" t="s">
        <v>112</v>
      </c>
      <c r="L154" s="256"/>
      <c r="M154" s="257" t="s">
        <v>19</v>
      </c>
      <c r="N154" s="258" t="s">
        <v>40</v>
      </c>
      <c r="O154" s="85"/>
      <c r="P154" s="207">
        <f>O154*H154</f>
        <v>0</v>
      </c>
      <c r="Q154" s="207">
        <v>1</v>
      </c>
      <c r="R154" s="207">
        <f>Q154*H154</f>
        <v>22.5</v>
      </c>
      <c r="S154" s="207">
        <v>0</v>
      </c>
      <c r="T154" s="20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09" t="s">
        <v>160</v>
      </c>
      <c r="AT154" s="209" t="s">
        <v>182</v>
      </c>
      <c r="AU154" s="209" t="s">
        <v>76</v>
      </c>
      <c r="AY154" s="18" t="s">
        <v>106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8" t="s">
        <v>74</v>
      </c>
      <c r="BK154" s="210">
        <f>ROUND(I154*H154,2)</f>
        <v>0</v>
      </c>
      <c r="BL154" s="18" t="s">
        <v>113</v>
      </c>
      <c r="BM154" s="209" t="s">
        <v>230</v>
      </c>
    </row>
    <row r="155" s="2" customFormat="1">
      <c r="A155" s="39"/>
      <c r="B155" s="40"/>
      <c r="C155" s="41"/>
      <c r="D155" s="211" t="s">
        <v>115</v>
      </c>
      <c r="E155" s="41"/>
      <c r="F155" s="212" t="s">
        <v>229</v>
      </c>
      <c r="G155" s="41"/>
      <c r="H155" s="41"/>
      <c r="I155" s="213"/>
      <c r="J155" s="41"/>
      <c r="K155" s="41"/>
      <c r="L155" s="45"/>
      <c r="M155" s="214"/>
      <c r="N155" s="215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115</v>
      </c>
      <c r="AU155" s="18" t="s">
        <v>76</v>
      </c>
    </row>
    <row r="156" s="14" customFormat="1">
      <c r="A156" s="14"/>
      <c r="B156" s="226"/>
      <c r="C156" s="227"/>
      <c r="D156" s="211" t="s">
        <v>121</v>
      </c>
      <c r="E156" s="228" t="s">
        <v>19</v>
      </c>
      <c r="F156" s="229" t="s">
        <v>231</v>
      </c>
      <c r="G156" s="227"/>
      <c r="H156" s="230">
        <v>12.5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36" t="s">
        <v>121</v>
      </c>
      <c r="AU156" s="236" t="s">
        <v>76</v>
      </c>
      <c r="AV156" s="14" t="s">
        <v>76</v>
      </c>
      <c r="AW156" s="14" t="s">
        <v>31</v>
      </c>
      <c r="AX156" s="14" t="s">
        <v>74</v>
      </c>
      <c r="AY156" s="236" t="s">
        <v>106</v>
      </c>
    </row>
    <row r="157" s="14" customFormat="1">
      <c r="A157" s="14"/>
      <c r="B157" s="226"/>
      <c r="C157" s="227"/>
      <c r="D157" s="211" t="s">
        <v>121</v>
      </c>
      <c r="E157" s="227"/>
      <c r="F157" s="229" t="s">
        <v>232</v>
      </c>
      <c r="G157" s="227"/>
      <c r="H157" s="230">
        <v>22.5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36" t="s">
        <v>121</v>
      </c>
      <c r="AU157" s="236" t="s">
        <v>76</v>
      </c>
      <c r="AV157" s="14" t="s">
        <v>76</v>
      </c>
      <c r="AW157" s="14" t="s">
        <v>4</v>
      </c>
      <c r="AX157" s="14" t="s">
        <v>74</v>
      </c>
      <c r="AY157" s="236" t="s">
        <v>106</v>
      </c>
    </row>
    <row r="158" s="12" customFormat="1" ht="22.8" customHeight="1">
      <c r="A158" s="12"/>
      <c r="B158" s="182"/>
      <c r="C158" s="183"/>
      <c r="D158" s="184" t="s">
        <v>68</v>
      </c>
      <c r="E158" s="196" t="s">
        <v>136</v>
      </c>
      <c r="F158" s="196" t="s">
        <v>233</v>
      </c>
      <c r="G158" s="183"/>
      <c r="H158" s="183"/>
      <c r="I158" s="186"/>
      <c r="J158" s="197">
        <f>BK158</f>
        <v>0</v>
      </c>
      <c r="K158" s="183"/>
      <c r="L158" s="188"/>
      <c r="M158" s="189"/>
      <c r="N158" s="190"/>
      <c r="O158" s="190"/>
      <c r="P158" s="191">
        <f>SUM(P159:P218)</f>
        <v>0</v>
      </c>
      <c r="Q158" s="190"/>
      <c r="R158" s="191">
        <f>SUM(R159:R218)</f>
        <v>193.68958000000001</v>
      </c>
      <c r="S158" s="190"/>
      <c r="T158" s="192">
        <f>SUM(T159:T218)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93" t="s">
        <v>74</v>
      </c>
      <c r="AT158" s="194" t="s">
        <v>68</v>
      </c>
      <c r="AU158" s="194" t="s">
        <v>74</v>
      </c>
      <c r="AY158" s="193" t="s">
        <v>106</v>
      </c>
      <c r="BK158" s="195">
        <f>SUM(BK159:BK218)</f>
        <v>0</v>
      </c>
    </row>
    <row r="159" s="2" customFormat="1" ht="16.5" customHeight="1">
      <c r="A159" s="39"/>
      <c r="B159" s="40"/>
      <c r="C159" s="198" t="s">
        <v>234</v>
      </c>
      <c r="D159" s="198" t="s">
        <v>108</v>
      </c>
      <c r="E159" s="199" t="s">
        <v>235</v>
      </c>
      <c r="F159" s="200" t="s">
        <v>236</v>
      </c>
      <c r="G159" s="201" t="s">
        <v>111</v>
      </c>
      <c r="H159" s="202">
        <v>91.5</v>
      </c>
      <c r="I159" s="203"/>
      <c r="J159" s="204">
        <f>ROUND(I159*H159,2)</f>
        <v>0</v>
      </c>
      <c r="K159" s="200" t="s">
        <v>112</v>
      </c>
      <c r="L159" s="45"/>
      <c r="M159" s="205" t="s">
        <v>19</v>
      </c>
      <c r="N159" s="206" t="s">
        <v>40</v>
      </c>
      <c r="O159" s="85"/>
      <c r="P159" s="207">
        <f>O159*H159</f>
        <v>0</v>
      </c>
      <c r="Q159" s="207">
        <v>0</v>
      </c>
      <c r="R159" s="207">
        <f>Q159*H159</f>
        <v>0</v>
      </c>
      <c r="S159" s="207">
        <v>0</v>
      </c>
      <c r="T159" s="20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09" t="s">
        <v>113</v>
      </c>
      <c r="AT159" s="209" t="s">
        <v>108</v>
      </c>
      <c r="AU159" s="209" t="s">
        <v>76</v>
      </c>
      <c r="AY159" s="18" t="s">
        <v>106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8" t="s">
        <v>74</v>
      </c>
      <c r="BK159" s="210">
        <f>ROUND(I159*H159,2)</f>
        <v>0</v>
      </c>
      <c r="BL159" s="18" t="s">
        <v>113</v>
      </c>
      <c r="BM159" s="209" t="s">
        <v>237</v>
      </c>
    </row>
    <row r="160" s="2" customFormat="1">
      <c r="A160" s="39"/>
      <c r="B160" s="40"/>
      <c r="C160" s="41"/>
      <c r="D160" s="211" t="s">
        <v>115</v>
      </c>
      <c r="E160" s="41"/>
      <c r="F160" s="212" t="s">
        <v>238</v>
      </c>
      <c r="G160" s="41"/>
      <c r="H160" s="41"/>
      <c r="I160" s="213"/>
      <c r="J160" s="41"/>
      <c r="K160" s="41"/>
      <c r="L160" s="45"/>
      <c r="M160" s="214"/>
      <c r="N160" s="215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115</v>
      </c>
      <c r="AU160" s="18" t="s">
        <v>76</v>
      </c>
    </row>
    <row r="161" s="13" customFormat="1">
      <c r="A161" s="13"/>
      <c r="B161" s="216"/>
      <c r="C161" s="217"/>
      <c r="D161" s="211" t="s">
        <v>121</v>
      </c>
      <c r="E161" s="218" t="s">
        <v>19</v>
      </c>
      <c r="F161" s="219" t="s">
        <v>213</v>
      </c>
      <c r="G161" s="217"/>
      <c r="H161" s="218" t="s">
        <v>19</v>
      </c>
      <c r="I161" s="220"/>
      <c r="J161" s="217"/>
      <c r="K161" s="217"/>
      <c r="L161" s="221"/>
      <c r="M161" s="222"/>
      <c r="N161" s="223"/>
      <c r="O161" s="223"/>
      <c r="P161" s="223"/>
      <c r="Q161" s="223"/>
      <c r="R161" s="223"/>
      <c r="S161" s="223"/>
      <c r="T161" s="22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5" t="s">
        <v>121</v>
      </c>
      <c r="AU161" s="225" t="s">
        <v>76</v>
      </c>
      <c r="AV161" s="13" t="s">
        <v>74</v>
      </c>
      <c r="AW161" s="13" t="s">
        <v>31</v>
      </c>
      <c r="AX161" s="13" t="s">
        <v>69</v>
      </c>
      <c r="AY161" s="225" t="s">
        <v>106</v>
      </c>
    </row>
    <row r="162" s="14" customFormat="1">
      <c r="A162" s="14"/>
      <c r="B162" s="226"/>
      <c r="C162" s="227"/>
      <c r="D162" s="211" t="s">
        <v>121</v>
      </c>
      <c r="E162" s="228" t="s">
        <v>19</v>
      </c>
      <c r="F162" s="229" t="s">
        <v>131</v>
      </c>
      <c r="G162" s="227"/>
      <c r="H162" s="230">
        <v>14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36" t="s">
        <v>121</v>
      </c>
      <c r="AU162" s="236" t="s">
        <v>76</v>
      </c>
      <c r="AV162" s="14" t="s">
        <v>76</v>
      </c>
      <c r="AW162" s="14" t="s">
        <v>31</v>
      </c>
      <c r="AX162" s="14" t="s">
        <v>69</v>
      </c>
      <c r="AY162" s="236" t="s">
        <v>106</v>
      </c>
    </row>
    <row r="163" s="13" customFormat="1">
      <c r="A163" s="13"/>
      <c r="B163" s="216"/>
      <c r="C163" s="217"/>
      <c r="D163" s="211" t="s">
        <v>121</v>
      </c>
      <c r="E163" s="218" t="s">
        <v>19</v>
      </c>
      <c r="F163" s="219" t="s">
        <v>239</v>
      </c>
      <c r="G163" s="217"/>
      <c r="H163" s="218" t="s">
        <v>19</v>
      </c>
      <c r="I163" s="220"/>
      <c r="J163" s="217"/>
      <c r="K163" s="217"/>
      <c r="L163" s="221"/>
      <c r="M163" s="222"/>
      <c r="N163" s="223"/>
      <c r="O163" s="223"/>
      <c r="P163" s="223"/>
      <c r="Q163" s="223"/>
      <c r="R163" s="223"/>
      <c r="S163" s="223"/>
      <c r="T163" s="22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5" t="s">
        <v>121</v>
      </c>
      <c r="AU163" s="225" t="s">
        <v>76</v>
      </c>
      <c r="AV163" s="13" t="s">
        <v>74</v>
      </c>
      <c r="AW163" s="13" t="s">
        <v>31</v>
      </c>
      <c r="AX163" s="13" t="s">
        <v>69</v>
      </c>
      <c r="AY163" s="225" t="s">
        <v>106</v>
      </c>
    </row>
    <row r="164" s="14" customFormat="1">
      <c r="A164" s="14"/>
      <c r="B164" s="226"/>
      <c r="C164" s="227"/>
      <c r="D164" s="211" t="s">
        <v>121</v>
      </c>
      <c r="E164" s="228" t="s">
        <v>19</v>
      </c>
      <c r="F164" s="229" t="s">
        <v>240</v>
      </c>
      <c r="G164" s="227"/>
      <c r="H164" s="230">
        <v>77.5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36" t="s">
        <v>121</v>
      </c>
      <c r="AU164" s="236" t="s">
        <v>76</v>
      </c>
      <c r="AV164" s="14" t="s">
        <v>76</v>
      </c>
      <c r="AW164" s="14" t="s">
        <v>31</v>
      </c>
      <c r="AX164" s="14" t="s">
        <v>69</v>
      </c>
      <c r="AY164" s="236" t="s">
        <v>106</v>
      </c>
    </row>
    <row r="165" s="15" customFormat="1">
      <c r="A165" s="15"/>
      <c r="B165" s="238"/>
      <c r="C165" s="239"/>
      <c r="D165" s="211" t="s">
        <v>121</v>
      </c>
      <c r="E165" s="240" t="s">
        <v>19</v>
      </c>
      <c r="F165" s="241" t="s">
        <v>153</v>
      </c>
      <c r="G165" s="239"/>
      <c r="H165" s="242">
        <v>91.5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48" t="s">
        <v>121</v>
      </c>
      <c r="AU165" s="248" t="s">
        <v>76</v>
      </c>
      <c r="AV165" s="15" t="s">
        <v>113</v>
      </c>
      <c r="AW165" s="15" t="s">
        <v>31</v>
      </c>
      <c r="AX165" s="15" t="s">
        <v>74</v>
      </c>
      <c r="AY165" s="248" t="s">
        <v>106</v>
      </c>
    </row>
    <row r="166" s="2" customFormat="1" ht="16.5" customHeight="1">
      <c r="A166" s="39"/>
      <c r="B166" s="40"/>
      <c r="C166" s="198" t="s">
        <v>7</v>
      </c>
      <c r="D166" s="198" t="s">
        <v>108</v>
      </c>
      <c r="E166" s="199" t="s">
        <v>241</v>
      </c>
      <c r="F166" s="200" t="s">
        <v>242</v>
      </c>
      <c r="G166" s="201" t="s">
        <v>111</v>
      </c>
      <c r="H166" s="202">
        <v>61</v>
      </c>
      <c r="I166" s="203"/>
      <c r="J166" s="204">
        <f>ROUND(I166*H166,2)</f>
        <v>0</v>
      </c>
      <c r="K166" s="200" t="s">
        <v>112</v>
      </c>
      <c r="L166" s="45"/>
      <c r="M166" s="205" t="s">
        <v>19</v>
      </c>
      <c r="N166" s="206" t="s">
        <v>40</v>
      </c>
      <c r="O166" s="85"/>
      <c r="P166" s="207">
        <f>O166*H166</f>
        <v>0</v>
      </c>
      <c r="Q166" s="207">
        <v>0</v>
      </c>
      <c r="R166" s="207">
        <f>Q166*H166</f>
        <v>0</v>
      </c>
      <c r="S166" s="207">
        <v>0</v>
      </c>
      <c r="T166" s="20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09" t="s">
        <v>113</v>
      </c>
      <c r="AT166" s="209" t="s">
        <v>108</v>
      </c>
      <c r="AU166" s="209" t="s">
        <v>76</v>
      </c>
      <c r="AY166" s="18" t="s">
        <v>106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8" t="s">
        <v>74</v>
      </c>
      <c r="BK166" s="210">
        <f>ROUND(I166*H166,2)</f>
        <v>0</v>
      </c>
      <c r="BL166" s="18" t="s">
        <v>113</v>
      </c>
      <c r="BM166" s="209" t="s">
        <v>243</v>
      </c>
    </row>
    <row r="167" s="2" customFormat="1">
      <c r="A167" s="39"/>
      <c r="B167" s="40"/>
      <c r="C167" s="41"/>
      <c r="D167" s="211" t="s">
        <v>115</v>
      </c>
      <c r="E167" s="41"/>
      <c r="F167" s="212" t="s">
        <v>244</v>
      </c>
      <c r="G167" s="41"/>
      <c r="H167" s="41"/>
      <c r="I167" s="213"/>
      <c r="J167" s="41"/>
      <c r="K167" s="41"/>
      <c r="L167" s="45"/>
      <c r="M167" s="214"/>
      <c r="N167" s="215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115</v>
      </c>
      <c r="AU167" s="18" t="s">
        <v>76</v>
      </c>
    </row>
    <row r="168" s="13" customFormat="1">
      <c r="A168" s="13"/>
      <c r="B168" s="216"/>
      <c r="C168" s="217"/>
      <c r="D168" s="211" t="s">
        <v>121</v>
      </c>
      <c r="E168" s="218" t="s">
        <v>19</v>
      </c>
      <c r="F168" s="219" t="s">
        <v>245</v>
      </c>
      <c r="G168" s="217"/>
      <c r="H168" s="218" t="s">
        <v>19</v>
      </c>
      <c r="I168" s="220"/>
      <c r="J168" s="217"/>
      <c r="K168" s="217"/>
      <c r="L168" s="221"/>
      <c r="M168" s="222"/>
      <c r="N168" s="223"/>
      <c r="O168" s="223"/>
      <c r="P168" s="223"/>
      <c r="Q168" s="223"/>
      <c r="R168" s="223"/>
      <c r="S168" s="223"/>
      <c r="T168" s="22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5" t="s">
        <v>121</v>
      </c>
      <c r="AU168" s="225" t="s">
        <v>76</v>
      </c>
      <c r="AV168" s="13" t="s">
        <v>74</v>
      </c>
      <c r="AW168" s="13" t="s">
        <v>31</v>
      </c>
      <c r="AX168" s="13" t="s">
        <v>69</v>
      </c>
      <c r="AY168" s="225" t="s">
        <v>106</v>
      </c>
    </row>
    <row r="169" s="14" customFormat="1">
      <c r="A169" s="14"/>
      <c r="B169" s="226"/>
      <c r="C169" s="227"/>
      <c r="D169" s="211" t="s">
        <v>121</v>
      </c>
      <c r="E169" s="228" t="s">
        <v>19</v>
      </c>
      <c r="F169" s="229" t="s">
        <v>7</v>
      </c>
      <c r="G169" s="227"/>
      <c r="H169" s="230">
        <v>21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36" t="s">
        <v>121</v>
      </c>
      <c r="AU169" s="236" t="s">
        <v>76</v>
      </c>
      <c r="AV169" s="14" t="s">
        <v>76</v>
      </c>
      <c r="AW169" s="14" t="s">
        <v>31</v>
      </c>
      <c r="AX169" s="14" t="s">
        <v>69</v>
      </c>
      <c r="AY169" s="236" t="s">
        <v>106</v>
      </c>
    </row>
    <row r="170" s="13" customFormat="1">
      <c r="A170" s="13"/>
      <c r="B170" s="216"/>
      <c r="C170" s="217"/>
      <c r="D170" s="211" t="s">
        <v>121</v>
      </c>
      <c r="E170" s="218" t="s">
        <v>19</v>
      </c>
      <c r="F170" s="219" t="s">
        <v>246</v>
      </c>
      <c r="G170" s="217"/>
      <c r="H170" s="218" t="s">
        <v>19</v>
      </c>
      <c r="I170" s="220"/>
      <c r="J170" s="217"/>
      <c r="K170" s="217"/>
      <c r="L170" s="221"/>
      <c r="M170" s="222"/>
      <c r="N170" s="223"/>
      <c r="O170" s="223"/>
      <c r="P170" s="223"/>
      <c r="Q170" s="223"/>
      <c r="R170" s="223"/>
      <c r="S170" s="223"/>
      <c r="T170" s="22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25" t="s">
        <v>121</v>
      </c>
      <c r="AU170" s="225" t="s">
        <v>76</v>
      </c>
      <c r="AV170" s="13" t="s">
        <v>74</v>
      </c>
      <c r="AW170" s="13" t="s">
        <v>31</v>
      </c>
      <c r="AX170" s="13" t="s">
        <v>69</v>
      </c>
      <c r="AY170" s="225" t="s">
        <v>106</v>
      </c>
    </row>
    <row r="171" s="14" customFormat="1">
      <c r="A171" s="14"/>
      <c r="B171" s="226"/>
      <c r="C171" s="227"/>
      <c r="D171" s="211" t="s">
        <v>121</v>
      </c>
      <c r="E171" s="228" t="s">
        <v>19</v>
      </c>
      <c r="F171" s="229" t="s">
        <v>247</v>
      </c>
      <c r="G171" s="227"/>
      <c r="H171" s="230">
        <v>40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36" t="s">
        <v>121</v>
      </c>
      <c r="AU171" s="236" t="s">
        <v>76</v>
      </c>
      <c r="AV171" s="14" t="s">
        <v>76</v>
      </c>
      <c r="AW171" s="14" t="s">
        <v>31</v>
      </c>
      <c r="AX171" s="14" t="s">
        <v>69</v>
      </c>
      <c r="AY171" s="236" t="s">
        <v>106</v>
      </c>
    </row>
    <row r="172" s="15" customFormat="1">
      <c r="A172" s="15"/>
      <c r="B172" s="238"/>
      <c r="C172" s="239"/>
      <c r="D172" s="211" t="s">
        <v>121</v>
      </c>
      <c r="E172" s="240" t="s">
        <v>19</v>
      </c>
      <c r="F172" s="241" t="s">
        <v>153</v>
      </c>
      <c r="G172" s="239"/>
      <c r="H172" s="242">
        <v>61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48" t="s">
        <v>121</v>
      </c>
      <c r="AU172" s="248" t="s">
        <v>76</v>
      </c>
      <c r="AV172" s="15" t="s">
        <v>113</v>
      </c>
      <c r="AW172" s="15" t="s">
        <v>31</v>
      </c>
      <c r="AX172" s="15" t="s">
        <v>74</v>
      </c>
      <c r="AY172" s="248" t="s">
        <v>106</v>
      </c>
    </row>
    <row r="173" s="2" customFormat="1" ht="16.5" customHeight="1">
      <c r="A173" s="39"/>
      <c r="B173" s="40"/>
      <c r="C173" s="198" t="s">
        <v>248</v>
      </c>
      <c r="D173" s="198" t="s">
        <v>108</v>
      </c>
      <c r="E173" s="199" t="s">
        <v>249</v>
      </c>
      <c r="F173" s="200" t="s">
        <v>250</v>
      </c>
      <c r="G173" s="201" t="s">
        <v>111</v>
      </c>
      <c r="H173" s="202">
        <v>110</v>
      </c>
      <c r="I173" s="203"/>
      <c r="J173" s="204">
        <f>ROUND(I173*H173,2)</f>
        <v>0</v>
      </c>
      <c r="K173" s="200" t="s">
        <v>112</v>
      </c>
      <c r="L173" s="45"/>
      <c r="M173" s="205" t="s">
        <v>19</v>
      </c>
      <c r="N173" s="206" t="s">
        <v>40</v>
      </c>
      <c r="O173" s="85"/>
      <c r="P173" s="207">
        <f>O173*H173</f>
        <v>0</v>
      </c>
      <c r="Q173" s="207">
        <v>0</v>
      </c>
      <c r="R173" s="207">
        <f>Q173*H173</f>
        <v>0</v>
      </c>
      <c r="S173" s="207">
        <v>0</v>
      </c>
      <c r="T173" s="20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09" t="s">
        <v>113</v>
      </c>
      <c r="AT173" s="209" t="s">
        <v>108</v>
      </c>
      <c r="AU173" s="209" t="s">
        <v>76</v>
      </c>
      <c r="AY173" s="18" t="s">
        <v>106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8" t="s">
        <v>74</v>
      </c>
      <c r="BK173" s="210">
        <f>ROUND(I173*H173,2)</f>
        <v>0</v>
      </c>
      <c r="BL173" s="18" t="s">
        <v>113</v>
      </c>
      <c r="BM173" s="209" t="s">
        <v>251</v>
      </c>
    </row>
    <row r="174" s="2" customFormat="1">
      <c r="A174" s="39"/>
      <c r="B174" s="40"/>
      <c r="C174" s="41"/>
      <c r="D174" s="211" t="s">
        <v>115</v>
      </c>
      <c r="E174" s="41"/>
      <c r="F174" s="212" t="s">
        <v>252</v>
      </c>
      <c r="G174" s="41"/>
      <c r="H174" s="41"/>
      <c r="I174" s="213"/>
      <c r="J174" s="41"/>
      <c r="K174" s="41"/>
      <c r="L174" s="45"/>
      <c r="M174" s="214"/>
      <c r="N174" s="215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115</v>
      </c>
      <c r="AU174" s="18" t="s">
        <v>76</v>
      </c>
    </row>
    <row r="175" s="2" customFormat="1">
      <c r="A175" s="39"/>
      <c r="B175" s="40"/>
      <c r="C175" s="41"/>
      <c r="D175" s="211" t="s">
        <v>129</v>
      </c>
      <c r="E175" s="41"/>
      <c r="F175" s="237" t="s">
        <v>253</v>
      </c>
      <c r="G175" s="41"/>
      <c r="H175" s="41"/>
      <c r="I175" s="213"/>
      <c r="J175" s="41"/>
      <c r="K175" s="41"/>
      <c r="L175" s="45"/>
      <c r="M175" s="214"/>
      <c r="N175" s="215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129</v>
      </c>
      <c r="AU175" s="18" t="s">
        <v>76</v>
      </c>
    </row>
    <row r="176" s="2" customFormat="1" ht="16.5" customHeight="1">
      <c r="A176" s="39"/>
      <c r="B176" s="40"/>
      <c r="C176" s="198" t="s">
        <v>254</v>
      </c>
      <c r="D176" s="198" t="s">
        <v>108</v>
      </c>
      <c r="E176" s="199" t="s">
        <v>255</v>
      </c>
      <c r="F176" s="200" t="s">
        <v>256</v>
      </c>
      <c r="G176" s="201" t="s">
        <v>111</v>
      </c>
      <c r="H176" s="202">
        <v>14</v>
      </c>
      <c r="I176" s="203"/>
      <c r="J176" s="204">
        <f>ROUND(I176*H176,2)</f>
        <v>0</v>
      </c>
      <c r="K176" s="200" t="s">
        <v>112</v>
      </c>
      <c r="L176" s="45"/>
      <c r="M176" s="205" t="s">
        <v>19</v>
      </c>
      <c r="N176" s="206" t="s">
        <v>40</v>
      </c>
      <c r="O176" s="85"/>
      <c r="P176" s="207">
        <f>O176*H176</f>
        <v>0</v>
      </c>
      <c r="Q176" s="207">
        <v>0</v>
      </c>
      <c r="R176" s="207">
        <f>Q176*H176</f>
        <v>0</v>
      </c>
      <c r="S176" s="207">
        <v>0</v>
      </c>
      <c r="T176" s="20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09" t="s">
        <v>113</v>
      </c>
      <c r="AT176" s="209" t="s">
        <v>108</v>
      </c>
      <c r="AU176" s="209" t="s">
        <v>76</v>
      </c>
      <c r="AY176" s="18" t="s">
        <v>106</v>
      </c>
      <c r="BE176" s="210">
        <f>IF(N176="základní",J176,0)</f>
        <v>0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18" t="s">
        <v>74</v>
      </c>
      <c r="BK176" s="210">
        <f>ROUND(I176*H176,2)</f>
        <v>0</v>
      </c>
      <c r="BL176" s="18" t="s">
        <v>113</v>
      </c>
      <c r="BM176" s="209" t="s">
        <v>257</v>
      </c>
    </row>
    <row r="177" s="2" customFormat="1">
      <c r="A177" s="39"/>
      <c r="B177" s="40"/>
      <c r="C177" s="41"/>
      <c r="D177" s="211" t="s">
        <v>115</v>
      </c>
      <c r="E177" s="41"/>
      <c r="F177" s="212" t="s">
        <v>258</v>
      </c>
      <c r="G177" s="41"/>
      <c r="H177" s="41"/>
      <c r="I177" s="213"/>
      <c r="J177" s="41"/>
      <c r="K177" s="41"/>
      <c r="L177" s="45"/>
      <c r="M177" s="214"/>
      <c r="N177" s="215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115</v>
      </c>
      <c r="AU177" s="18" t="s">
        <v>76</v>
      </c>
    </row>
    <row r="178" s="2" customFormat="1" ht="16.5" customHeight="1">
      <c r="A178" s="39"/>
      <c r="B178" s="40"/>
      <c r="C178" s="198" t="s">
        <v>259</v>
      </c>
      <c r="D178" s="198" t="s">
        <v>108</v>
      </c>
      <c r="E178" s="199" t="s">
        <v>260</v>
      </c>
      <c r="F178" s="200" t="s">
        <v>261</v>
      </c>
      <c r="G178" s="201" t="s">
        <v>111</v>
      </c>
      <c r="H178" s="202">
        <v>481</v>
      </c>
      <c r="I178" s="203"/>
      <c r="J178" s="204">
        <f>ROUND(I178*H178,2)</f>
        <v>0</v>
      </c>
      <c r="K178" s="200" t="s">
        <v>112</v>
      </c>
      <c r="L178" s="45"/>
      <c r="M178" s="205" t="s">
        <v>19</v>
      </c>
      <c r="N178" s="206" t="s">
        <v>40</v>
      </c>
      <c r="O178" s="85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09" t="s">
        <v>113</v>
      </c>
      <c r="AT178" s="209" t="s">
        <v>108</v>
      </c>
      <c r="AU178" s="209" t="s">
        <v>76</v>
      </c>
      <c r="AY178" s="18" t="s">
        <v>106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8" t="s">
        <v>74</v>
      </c>
      <c r="BK178" s="210">
        <f>ROUND(I178*H178,2)</f>
        <v>0</v>
      </c>
      <c r="BL178" s="18" t="s">
        <v>113</v>
      </c>
      <c r="BM178" s="209" t="s">
        <v>262</v>
      </c>
    </row>
    <row r="179" s="2" customFormat="1">
      <c r="A179" s="39"/>
      <c r="B179" s="40"/>
      <c r="C179" s="41"/>
      <c r="D179" s="211" t="s">
        <v>115</v>
      </c>
      <c r="E179" s="41"/>
      <c r="F179" s="212" t="s">
        <v>263</v>
      </c>
      <c r="G179" s="41"/>
      <c r="H179" s="41"/>
      <c r="I179" s="213"/>
      <c r="J179" s="41"/>
      <c r="K179" s="41"/>
      <c r="L179" s="45"/>
      <c r="M179" s="214"/>
      <c r="N179" s="215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115</v>
      </c>
      <c r="AU179" s="18" t="s">
        <v>76</v>
      </c>
    </row>
    <row r="180" s="2" customFormat="1">
      <c r="A180" s="39"/>
      <c r="B180" s="40"/>
      <c r="C180" s="41"/>
      <c r="D180" s="211" t="s">
        <v>129</v>
      </c>
      <c r="E180" s="41"/>
      <c r="F180" s="237" t="s">
        <v>264</v>
      </c>
      <c r="G180" s="41"/>
      <c r="H180" s="41"/>
      <c r="I180" s="213"/>
      <c r="J180" s="41"/>
      <c r="K180" s="41"/>
      <c r="L180" s="45"/>
      <c r="M180" s="214"/>
      <c r="N180" s="215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129</v>
      </c>
      <c r="AU180" s="18" t="s">
        <v>76</v>
      </c>
    </row>
    <row r="181" s="14" customFormat="1">
      <c r="A181" s="14"/>
      <c r="B181" s="226"/>
      <c r="C181" s="227"/>
      <c r="D181" s="211" t="s">
        <v>121</v>
      </c>
      <c r="E181" s="228" t="s">
        <v>19</v>
      </c>
      <c r="F181" s="229" t="s">
        <v>265</v>
      </c>
      <c r="G181" s="227"/>
      <c r="H181" s="230">
        <v>481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36" t="s">
        <v>121</v>
      </c>
      <c r="AU181" s="236" t="s">
        <v>76</v>
      </c>
      <c r="AV181" s="14" t="s">
        <v>76</v>
      </c>
      <c r="AW181" s="14" t="s">
        <v>31</v>
      </c>
      <c r="AX181" s="14" t="s">
        <v>74</v>
      </c>
      <c r="AY181" s="236" t="s">
        <v>106</v>
      </c>
    </row>
    <row r="182" s="2" customFormat="1" ht="16.5" customHeight="1">
      <c r="A182" s="39"/>
      <c r="B182" s="40"/>
      <c r="C182" s="198" t="s">
        <v>266</v>
      </c>
      <c r="D182" s="198" t="s">
        <v>108</v>
      </c>
      <c r="E182" s="199" t="s">
        <v>267</v>
      </c>
      <c r="F182" s="200" t="s">
        <v>268</v>
      </c>
      <c r="G182" s="201" t="s">
        <v>111</v>
      </c>
      <c r="H182" s="202">
        <v>61</v>
      </c>
      <c r="I182" s="203"/>
      <c r="J182" s="204">
        <f>ROUND(I182*H182,2)</f>
        <v>0</v>
      </c>
      <c r="K182" s="200" t="s">
        <v>112</v>
      </c>
      <c r="L182" s="45"/>
      <c r="M182" s="205" t="s">
        <v>19</v>
      </c>
      <c r="N182" s="206" t="s">
        <v>40</v>
      </c>
      <c r="O182" s="85"/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09" t="s">
        <v>113</v>
      </c>
      <c r="AT182" s="209" t="s">
        <v>108</v>
      </c>
      <c r="AU182" s="209" t="s">
        <v>76</v>
      </c>
      <c r="AY182" s="18" t="s">
        <v>106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8" t="s">
        <v>74</v>
      </c>
      <c r="BK182" s="210">
        <f>ROUND(I182*H182,2)</f>
        <v>0</v>
      </c>
      <c r="BL182" s="18" t="s">
        <v>113</v>
      </c>
      <c r="BM182" s="209" t="s">
        <v>269</v>
      </c>
    </row>
    <row r="183" s="2" customFormat="1">
      <c r="A183" s="39"/>
      <c r="B183" s="40"/>
      <c r="C183" s="41"/>
      <c r="D183" s="211" t="s">
        <v>115</v>
      </c>
      <c r="E183" s="41"/>
      <c r="F183" s="212" t="s">
        <v>270</v>
      </c>
      <c r="G183" s="41"/>
      <c r="H183" s="41"/>
      <c r="I183" s="213"/>
      <c r="J183" s="41"/>
      <c r="K183" s="41"/>
      <c r="L183" s="45"/>
      <c r="M183" s="214"/>
      <c r="N183" s="215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115</v>
      </c>
      <c r="AU183" s="18" t="s">
        <v>76</v>
      </c>
    </row>
    <row r="184" s="2" customFormat="1" ht="16.5" customHeight="1">
      <c r="A184" s="39"/>
      <c r="B184" s="40"/>
      <c r="C184" s="198" t="s">
        <v>271</v>
      </c>
      <c r="D184" s="198" t="s">
        <v>108</v>
      </c>
      <c r="E184" s="199" t="s">
        <v>272</v>
      </c>
      <c r="F184" s="200" t="s">
        <v>273</v>
      </c>
      <c r="G184" s="201" t="s">
        <v>111</v>
      </c>
      <c r="H184" s="202">
        <v>61</v>
      </c>
      <c r="I184" s="203"/>
      <c r="J184" s="204">
        <f>ROUND(I184*H184,2)</f>
        <v>0</v>
      </c>
      <c r="K184" s="200" t="s">
        <v>112</v>
      </c>
      <c r="L184" s="45"/>
      <c r="M184" s="205" t="s">
        <v>19</v>
      </c>
      <c r="N184" s="206" t="s">
        <v>40</v>
      </c>
      <c r="O184" s="85"/>
      <c r="P184" s="207">
        <f>O184*H184</f>
        <v>0</v>
      </c>
      <c r="Q184" s="207">
        <v>0</v>
      </c>
      <c r="R184" s="207">
        <f>Q184*H184</f>
        <v>0</v>
      </c>
      <c r="S184" s="207">
        <v>0</v>
      </c>
      <c r="T184" s="20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09" t="s">
        <v>113</v>
      </c>
      <c r="AT184" s="209" t="s">
        <v>108</v>
      </c>
      <c r="AU184" s="209" t="s">
        <v>76</v>
      </c>
      <c r="AY184" s="18" t="s">
        <v>106</v>
      </c>
      <c r="BE184" s="210">
        <f>IF(N184="základní",J184,0)</f>
        <v>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18" t="s">
        <v>74</v>
      </c>
      <c r="BK184" s="210">
        <f>ROUND(I184*H184,2)</f>
        <v>0</v>
      </c>
      <c r="BL184" s="18" t="s">
        <v>113</v>
      </c>
      <c r="BM184" s="209" t="s">
        <v>274</v>
      </c>
    </row>
    <row r="185" s="2" customFormat="1">
      <c r="A185" s="39"/>
      <c r="B185" s="40"/>
      <c r="C185" s="41"/>
      <c r="D185" s="211" t="s">
        <v>115</v>
      </c>
      <c r="E185" s="41"/>
      <c r="F185" s="212" t="s">
        <v>275</v>
      </c>
      <c r="G185" s="41"/>
      <c r="H185" s="41"/>
      <c r="I185" s="213"/>
      <c r="J185" s="41"/>
      <c r="K185" s="41"/>
      <c r="L185" s="45"/>
      <c r="M185" s="214"/>
      <c r="N185" s="215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115</v>
      </c>
      <c r="AU185" s="18" t="s">
        <v>76</v>
      </c>
    </row>
    <row r="186" s="2" customFormat="1" ht="16.5" customHeight="1">
      <c r="A186" s="39"/>
      <c r="B186" s="40"/>
      <c r="C186" s="198" t="s">
        <v>276</v>
      </c>
      <c r="D186" s="198" t="s">
        <v>108</v>
      </c>
      <c r="E186" s="199" t="s">
        <v>277</v>
      </c>
      <c r="F186" s="200" t="s">
        <v>278</v>
      </c>
      <c r="G186" s="201" t="s">
        <v>111</v>
      </c>
      <c r="H186" s="202">
        <v>857</v>
      </c>
      <c r="I186" s="203"/>
      <c r="J186" s="204">
        <f>ROUND(I186*H186,2)</f>
        <v>0</v>
      </c>
      <c r="K186" s="200" t="s">
        <v>112</v>
      </c>
      <c r="L186" s="45"/>
      <c r="M186" s="205" t="s">
        <v>19</v>
      </c>
      <c r="N186" s="206" t="s">
        <v>40</v>
      </c>
      <c r="O186" s="85"/>
      <c r="P186" s="207">
        <f>O186*H186</f>
        <v>0</v>
      </c>
      <c r="Q186" s="207">
        <v>0.216</v>
      </c>
      <c r="R186" s="207">
        <f>Q186*H186</f>
        <v>185.112</v>
      </c>
      <c r="S186" s="207">
        <v>0</v>
      </c>
      <c r="T186" s="20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09" t="s">
        <v>113</v>
      </c>
      <c r="AT186" s="209" t="s">
        <v>108</v>
      </c>
      <c r="AU186" s="209" t="s">
        <v>76</v>
      </c>
      <c r="AY186" s="18" t="s">
        <v>106</v>
      </c>
      <c r="BE186" s="210">
        <f>IF(N186="základní",J186,0)</f>
        <v>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8" t="s">
        <v>74</v>
      </c>
      <c r="BK186" s="210">
        <f>ROUND(I186*H186,2)</f>
        <v>0</v>
      </c>
      <c r="BL186" s="18" t="s">
        <v>113</v>
      </c>
      <c r="BM186" s="209" t="s">
        <v>279</v>
      </c>
    </row>
    <row r="187" s="2" customFormat="1">
      <c r="A187" s="39"/>
      <c r="B187" s="40"/>
      <c r="C187" s="41"/>
      <c r="D187" s="211" t="s">
        <v>115</v>
      </c>
      <c r="E187" s="41"/>
      <c r="F187" s="212" t="s">
        <v>280</v>
      </c>
      <c r="G187" s="41"/>
      <c r="H187" s="41"/>
      <c r="I187" s="213"/>
      <c r="J187" s="41"/>
      <c r="K187" s="41"/>
      <c r="L187" s="45"/>
      <c r="M187" s="214"/>
      <c r="N187" s="215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115</v>
      </c>
      <c r="AU187" s="18" t="s">
        <v>76</v>
      </c>
    </row>
    <row r="188" s="2" customFormat="1">
      <c r="A188" s="39"/>
      <c r="B188" s="40"/>
      <c r="C188" s="41"/>
      <c r="D188" s="211" t="s">
        <v>129</v>
      </c>
      <c r="E188" s="41"/>
      <c r="F188" s="237" t="s">
        <v>281</v>
      </c>
      <c r="G188" s="41"/>
      <c r="H188" s="41"/>
      <c r="I188" s="213"/>
      <c r="J188" s="41"/>
      <c r="K188" s="41"/>
      <c r="L188" s="45"/>
      <c r="M188" s="214"/>
      <c r="N188" s="215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129</v>
      </c>
      <c r="AU188" s="18" t="s">
        <v>76</v>
      </c>
    </row>
    <row r="189" s="14" customFormat="1">
      <c r="A189" s="14"/>
      <c r="B189" s="226"/>
      <c r="C189" s="227"/>
      <c r="D189" s="211" t="s">
        <v>121</v>
      </c>
      <c r="E189" s="228" t="s">
        <v>19</v>
      </c>
      <c r="F189" s="229" t="s">
        <v>282</v>
      </c>
      <c r="G189" s="227"/>
      <c r="H189" s="230">
        <v>857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36" t="s">
        <v>121</v>
      </c>
      <c r="AU189" s="236" t="s">
        <v>76</v>
      </c>
      <c r="AV189" s="14" t="s">
        <v>76</v>
      </c>
      <c r="AW189" s="14" t="s">
        <v>31</v>
      </c>
      <c r="AX189" s="14" t="s">
        <v>74</v>
      </c>
      <c r="AY189" s="236" t="s">
        <v>106</v>
      </c>
    </row>
    <row r="190" s="2" customFormat="1" ht="16.5" customHeight="1">
      <c r="A190" s="39"/>
      <c r="B190" s="40"/>
      <c r="C190" s="198" t="s">
        <v>283</v>
      </c>
      <c r="D190" s="198" t="s">
        <v>108</v>
      </c>
      <c r="E190" s="199" t="s">
        <v>284</v>
      </c>
      <c r="F190" s="200" t="s">
        <v>285</v>
      </c>
      <c r="G190" s="201" t="s">
        <v>111</v>
      </c>
      <c r="H190" s="202">
        <v>9191</v>
      </c>
      <c r="I190" s="203"/>
      <c r="J190" s="204">
        <f>ROUND(I190*H190,2)</f>
        <v>0</v>
      </c>
      <c r="K190" s="200" t="s">
        <v>112</v>
      </c>
      <c r="L190" s="45"/>
      <c r="M190" s="205" t="s">
        <v>19</v>
      </c>
      <c r="N190" s="206" t="s">
        <v>40</v>
      </c>
      <c r="O190" s="85"/>
      <c r="P190" s="207">
        <f>O190*H190</f>
        <v>0</v>
      </c>
      <c r="Q190" s="207">
        <v>0</v>
      </c>
      <c r="R190" s="207">
        <f>Q190*H190</f>
        <v>0</v>
      </c>
      <c r="S190" s="207">
        <v>0</v>
      </c>
      <c r="T190" s="20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09" t="s">
        <v>113</v>
      </c>
      <c r="AT190" s="209" t="s">
        <v>108</v>
      </c>
      <c r="AU190" s="209" t="s">
        <v>76</v>
      </c>
      <c r="AY190" s="18" t="s">
        <v>106</v>
      </c>
      <c r="BE190" s="210">
        <f>IF(N190="základní",J190,0)</f>
        <v>0</v>
      </c>
      <c r="BF190" s="210">
        <f>IF(N190="snížená",J190,0)</f>
        <v>0</v>
      </c>
      <c r="BG190" s="210">
        <f>IF(N190="zákl. přenesená",J190,0)</f>
        <v>0</v>
      </c>
      <c r="BH190" s="210">
        <f>IF(N190="sníž. přenesená",J190,0)</f>
        <v>0</v>
      </c>
      <c r="BI190" s="210">
        <f>IF(N190="nulová",J190,0)</f>
        <v>0</v>
      </c>
      <c r="BJ190" s="18" t="s">
        <v>74</v>
      </c>
      <c r="BK190" s="210">
        <f>ROUND(I190*H190,2)</f>
        <v>0</v>
      </c>
      <c r="BL190" s="18" t="s">
        <v>113</v>
      </c>
      <c r="BM190" s="209" t="s">
        <v>286</v>
      </c>
    </row>
    <row r="191" s="2" customFormat="1">
      <c r="A191" s="39"/>
      <c r="B191" s="40"/>
      <c r="C191" s="41"/>
      <c r="D191" s="211" t="s">
        <v>115</v>
      </c>
      <c r="E191" s="41"/>
      <c r="F191" s="212" t="s">
        <v>287</v>
      </c>
      <c r="G191" s="41"/>
      <c r="H191" s="41"/>
      <c r="I191" s="213"/>
      <c r="J191" s="41"/>
      <c r="K191" s="41"/>
      <c r="L191" s="45"/>
      <c r="M191" s="214"/>
      <c r="N191" s="215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115</v>
      </c>
      <c r="AU191" s="18" t="s">
        <v>76</v>
      </c>
    </row>
    <row r="192" s="13" customFormat="1">
      <c r="A192" s="13"/>
      <c r="B192" s="216"/>
      <c r="C192" s="217"/>
      <c r="D192" s="211" t="s">
        <v>121</v>
      </c>
      <c r="E192" s="218" t="s">
        <v>19</v>
      </c>
      <c r="F192" s="219" t="s">
        <v>288</v>
      </c>
      <c r="G192" s="217"/>
      <c r="H192" s="218" t="s">
        <v>19</v>
      </c>
      <c r="I192" s="220"/>
      <c r="J192" s="217"/>
      <c r="K192" s="217"/>
      <c r="L192" s="221"/>
      <c r="M192" s="222"/>
      <c r="N192" s="223"/>
      <c r="O192" s="223"/>
      <c r="P192" s="223"/>
      <c r="Q192" s="223"/>
      <c r="R192" s="223"/>
      <c r="S192" s="223"/>
      <c r="T192" s="22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5" t="s">
        <v>121</v>
      </c>
      <c r="AU192" s="225" t="s">
        <v>76</v>
      </c>
      <c r="AV192" s="13" t="s">
        <v>74</v>
      </c>
      <c r="AW192" s="13" t="s">
        <v>31</v>
      </c>
      <c r="AX192" s="13" t="s">
        <v>69</v>
      </c>
      <c r="AY192" s="225" t="s">
        <v>106</v>
      </c>
    </row>
    <row r="193" s="14" customFormat="1">
      <c r="A193" s="14"/>
      <c r="B193" s="226"/>
      <c r="C193" s="227"/>
      <c r="D193" s="211" t="s">
        <v>121</v>
      </c>
      <c r="E193" s="228" t="s">
        <v>19</v>
      </c>
      <c r="F193" s="229" t="s">
        <v>289</v>
      </c>
      <c r="G193" s="227"/>
      <c r="H193" s="230">
        <v>4320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36" t="s">
        <v>121</v>
      </c>
      <c r="AU193" s="236" t="s">
        <v>76</v>
      </c>
      <c r="AV193" s="14" t="s">
        <v>76</v>
      </c>
      <c r="AW193" s="14" t="s">
        <v>31</v>
      </c>
      <c r="AX193" s="14" t="s">
        <v>69</v>
      </c>
      <c r="AY193" s="236" t="s">
        <v>106</v>
      </c>
    </row>
    <row r="194" s="13" customFormat="1">
      <c r="A194" s="13"/>
      <c r="B194" s="216"/>
      <c r="C194" s="217"/>
      <c r="D194" s="211" t="s">
        <v>121</v>
      </c>
      <c r="E194" s="218" t="s">
        <v>19</v>
      </c>
      <c r="F194" s="219" t="s">
        <v>290</v>
      </c>
      <c r="G194" s="217"/>
      <c r="H194" s="218" t="s">
        <v>19</v>
      </c>
      <c r="I194" s="220"/>
      <c r="J194" s="217"/>
      <c r="K194" s="217"/>
      <c r="L194" s="221"/>
      <c r="M194" s="222"/>
      <c r="N194" s="223"/>
      <c r="O194" s="223"/>
      <c r="P194" s="223"/>
      <c r="Q194" s="223"/>
      <c r="R194" s="223"/>
      <c r="S194" s="223"/>
      <c r="T194" s="22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5" t="s">
        <v>121</v>
      </c>
      <c r="AU194" s="225" t="s">
        <v>76</v>
      </c>
      <c r="AV194" s="13" t="s">
        <v>74</v>
      </c>
      <c r="AW194" s="13" t="s">
        <v>31</v>
      </c>
      <c r="AX194" s="13" t="s">
        <v>69</v>
      </c>
      <c r="AY194" s="225" t="s">
        <v>106</v>
      </c>
    </row>
    <row r="195" s="14" customFormat="1">
      <c r="A195" s="14"/>
      <c r="B195" s="226"/>
      <c r="C195" s="227"/>
      <c r="D195" s="211" t="s">
        <v>121</v>
      </c>
      <c r="E195" s="228" t="s">
        <v>19</v>
      </c>
      <c r="F195" s="229" t="s">
        <v>291</v>
      </c>
      <c r="G195" s="227"/>
      <c r="H195" s="230">
        <v>4871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36" t="s">
        <v>121</v>
      </c>
      <c r="AU195" s="236" t="s">
        <v>76</v>
      </c>
      <c r="AV195" s="14" t="s">
        <v>76</v>
      </c>
      <c r="AW195" s="14" t="s">
        <v>31</v>
      </c>
      <c r="AX195" s="14" t="s">
        <v>69</v>
      </c>
      <c r="AY195" s="236" t="s">
        <v>106</v>
      </c>
    </row>
    <row r="196" s="15" customFormat="1">
      <c r="A196" s="15"/>
      <c r="B196" s="238"/>
      <c r="C196" s="239"/>
      <c r="D196" s="211" t="s">
        <v>121</v>
      </c>
      <c r="E196" s="240" t="s">
        <v>19</v>
      </c>
      <c r="F196" s="241" t="s">
        <v>153</v>
      </c>
      <c r="G196" s="239"/>
      <c r="H196" s="242">
        <v>9191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48" t="s">
        <v>121</v>
      </c>
      <c r="AU196" s="248" t="s">
        <v>76</v>
      </c>
      <c r="AV196" s="15" t="s">
        <v>113</v>
      </c>
      <c r="AW196" s="15" t="s">
        <v>31</v>
      </c>
      <c r="AX196" s="15" t="s">
        <v>74</v>
      </c>
      <c r="AY196" s="248" t="s">
        <v>106</v>
      </c>
    </row>
    <row r="197" s="2" customFormat="1" ht="21.75" customHeight="1">
      <c r="A197" s="39"/>
      <c r="B197" s="40"/>
      <c r="C197" s="198" t="s">
        <v>166</v>
      </c>
      <c r="D197" s="198" t="s">
        <v>108</v>
      </c>
      <c r="E197" s="199" t="s">
        <v>292</v>
      </c>
      <c r="F197" s="200" t="s">
        <v>293</v>
      </c>
      <c r="G197" s="201" t="s">
        <v>111</v>
      </c>
      <c r="H197" s="202">
        <v>4981</v>
      </c>
      <c r="I197" s="203"/>
      <c r="J197" s="204">
        <f>ROUND(I197*H197,2)</f>
        <v>0</v>
      </c>
      <c r="K197" s="200" t="s">
        <v>112</v>
      </c>
      <c r="L197" s="45"/>
      <c r="M197" s="205" t="s">
        <v>19</v>
      </c>
      <c r="N197" s="206" t="s">
        <v>40</v>
      </c>
      <c r="O197" s="85"/>
      <c r="P197" s="207">
        <f>O197*H197</f>
        <v>0</v>
      </c>
      <c r="Q197" s="207">
        <v>0</v>
      </c>
      <c r="R197" s="207">
        <f>Q197*H197</f>
        <v>0</v>
      </c>
      <c r="S197" s="207">
        <v>0</v>
      </c>
      <c r="T197" s="20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09" t="s">
        <v>113</v>
      </c>
      <c r="AT197" s="209" t="s">
        <v>108</v>
      </c>
      <c r="AU197" s="209" t="s">
        <v>76</v>
      </c>
      <c r="AY197" s="18" t="s">
        <v>106</v>
      </c>
      <c r="BE197" s="210">
        <f>IF(N197="základní",J197,0)</f>
        <v>0</v>
      </c>
      <c r="BF197" s="210">
        <f>IF(N197="snížená",J197,0)</f>
        <v>0</v>
      </c>
      <c r="BG197" s="210">
        <f>IF(N197="zákl. přenesená",J197,0)</f>
        <v>0</v>
      </c>
      <c r="BH197" s="210">
        <f>IF(N197="sníž. přenesená",J197,0)</f>
        <v>0</v>
      </c>
      <c r="BI197" s="210">
        <f>IF(N197="nulová",J197,0)</f>
        <v>0</v>
      </c>
      <c r="BJ197" s="18" t="s">
        <v>74</v>
      </c>
      <c r="BK197" s="210">
        <f>ROUND(I197*H197,2)</f>
        <v>0</v>
      </c>
      <c r="BL197" s="18" t="s">
        <v>113</v>
      </c>
      <c r="BM197" s="209" t="s">
        <v>294</v>
      </c>
    </row>
    <row r="198" s="2" customFormat="1">
      <c r="A198" s="39"/>
      <c r="B198" s="40"/>
      <c r="C198" s="41"/>
      <c r="D198" s="211" t="s">
        <v>115</v>
      </c>
      <c r="E198" s="41"/>
      <c r="F198" s="212" t="s">
        <v>295</v>
      </c>
      <c r="G198" s="41"/>
      <c r="H198" s="41"/>
      <c r="I198" s="213"/>
      <c r="J198" s="41"/>
      <c r="K198" s="41"/>
      <c r="L198" s="45"/>
      <c r="M198" s="214"/>
      <c r="N198" s="215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115</v>
      </c>
      <c r="AU198" s="18" t="s">
        <v>76</v>
      </c>
    </row>
    <row r="199" s="13" customFormat="1">
      <c r="A199" s="13"/>
      <c r="B199" s="216"/>
      <c r="C199" s="217"/>
      <c r="D199" s="211" t="s">
        <v>121</v>
      </c>
      <c r="E199" s="218" t="s">
        <v>19</v>
      </c>
      <c r="F199" s="219" t="s">
        <v>296</v>
      </c>
      <c r="G199" s="217"/>
      <c r="H199" s="218" t="s">
        <v>19</v>
      </c>
      <c r="I199" s="220"/>
      <c r="J199" s="217"/>
      <c r="K199" s="217"/>
      <c r="L199" s="221"/>
      <c r="M199" s="222"/>
      <c r="N199" s="223"/>
      <c r="O199" s="223"/>
      <c r="P199" s="223"/>
      <c r="Q199" s="223"/>
      <c r="R199" s="223"/>
      <c r="S199" s="223"/>
      <c r="T199" s="22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25" t="s">
        <v>121</v>
      </c>
      <c r="AU199" s="225" t="s">
        <v>76</v>
      </c>
      <c r="AV199" s="13" t="s">
        <v>74</v>
      </c>
      <c r="AW199" s="13" t="s">
        <v>31</v>
      </c>
      <c r="AX199" s="13" t="s">
        <v>69</v>
      </c>
      <c r="AY199" s="225" t="s">
        <v>106</v>
      </c>
    </row>
    <row r="200" s="14" customFormat="1">
      <c r="A200" s="14"/>
      <c r="B200" s="226"/>
      <c r="C200" s="227"/>
      <c r="D200" s="211" t="s">
        <v>121</v>
      </c>
      <c r="E200" s="228" t="s">
        <v>19</v>
      </c>
      <c r="F200" s="229" t="s">
        <v>297</v>
      </c>
      <c r="G200" s="227"/>
      <c r="H200" s="230">
        <v>4850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36" t="s">
        <v>121</v>
      </c>
      <c r="AU200" s="236" t="s">
        <v>76</v>
      </c>
      <c r="AV200" s="14" t="s">
        <v>76</v>
      </c>
      <c r="AW200" s="14" t="s">
        <v>31</v>
      </c>
      <c r="AX200" s="14" t="s">
        <v>69</v>
      </c>
      <c r="AY200" s="236" t="s">
        <v>106</v>
      </c>
    </row>
    <row r="201" s="13" customFormat="1">
      <c r="A201" s="13"/>
      <c r="B201" s="216"/>
      <c r="C201" s="217"/>
      <c r="D201" s="211" t="s">
        <v>121</v>
      </c>
      <c r="E201" s="218" t="s">
        <v>19</v>
      </c>
      <c r="F201" s="219" t="s">
        <v>147</v>
      </c>
      <c r="G201" s="217"/>
      <c r="H201" s="218" t="s">
        <v>19</v>
      </c>
      <c r="I201" s="220"/>
      <c r="J201" s="217"/>
      <c r="K201" s="217"/>
      <c r="L201" s="221"/>
      <c r="M201" s="222"/>
      <c r="N201" s="223"/>
      <c r="O201" s="223"/>
      <c r="P201" s="223"/>
      <c r="Q201" s="223"/>
      <c r="R201" s="223"/>
      <c r="S201" s="223"/>
      <c r="T201" s="22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5" t="s">
        <v>121</v>
      </c>
      <c r="AU201" s="225" t="s">
        <v>76</v>
      </c>
      <c r="AV201" s="13" t="s">
        <v>74</v>
      </c>
      <c r="AW201" s="13" t="s">
        <v>31</v>
      </c>
      <c r="AX201" s="13" t="s">
        <v>69</v>
      </c>
      <c r="AY201" s="225" t="s">
        <v>106</v>
      </c>
    </row>
    <row r="202" s="14" customFormat="1">
      <c r="A202" s="14"/>
      <c r="B202" s="226"/>
      <c r="C202" s="227"/>
      <c r="D202" s="211" t="s">
        <v>121</v>
      </c>
      <c r="E202" s="228" t="s">
        <v>19</v>
      </c>
      <c r="F202" s="229" t="s">
        <v>298</v>
      </c>
      <c r="G202" s="227"/>
      <c r="H202" s="230">
        <v>110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36" t="s">
        <v>121</v>
      </c>
      <c r="AU202" s="236" t="s">
        <v>76</v>
      </c>
      <c r="AV202" s="14" t="s">
        <v>76</v>
      </c>
      <c r="AW202" s="14" t="s">
        <v>31</v>
      </c>
      <c r="AX202" s="14" t="s">
        <v>69</v>
      </c>
      <c r="AY202" s="236" t="s">
        <v>106</v>
      </c>
    </row>
    <row r="203" s="13" customFormat="1">
      <c r="A203" s="13"/>
      <c r="B203" s="216"/>
      <c r="C203" s="217"/>
      <c r="D203" s="211" t="s">
        <v>121</v>
      </c>
      <c r="E203" s="218" t="s">
        <v>19</v>
      </c>
      <c r="F203" s="219" t="s">
        <v>299</v>
      </c>
      <c r="G203" s="217"/>
      <c r="H203" s="218" t="s">
        <v>19</v>
      </c>
      <c r="I203" s="220"/>
      <c r="J203" s="217"/>
      <c r="K203" s="217"/>
      <c r="L203" s="221"/>
      <c r="M203" s="222"/>
      <c r="N203" s="223"/>
      <c r="O203" s="223"/>
      <c r="P203" s="223"/>
      <c r="Q203" s="223"/>
      <c r="R203" s="223"/>
      <c r="S203" s="223"/>
      <c r="T203" s="22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25" t="s">
        <v>121</v>
      </c>
      <c r="AU203" s="225" t="s">
        <v>76</v>
      </c>
      <c r="AV203" s="13" t="s">
        <v>74</v>
      </c>
      <c r="AW203" s="13" t="s">
        <v>31</v>
      </c>
      <c r="AX203" s="13" t="s">
        <v>69</v>
      </c>
      <c r="AY203" s="225" t="s">
        <v>106</v>
      </c>
    </row>
    <row r="204" s="14" customFormat="1">
      <c r="A204" s="14"/>
      <c r="B204" s="226"/>
      <c r="C204" s="227"/>
      <c r="D204" s="211" t="s">
        <v>121</v>
      </c>
      <c r="E204" s="228" t="s">
        <v>19</v>
      </c>
      <c r="F204" s="229" t="s">
        <v>7</v>
      </c>
      <c r="G204" s="227"/>
      <c r="H204" s="230">
        <v>21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36" t="s">
        <v>121</v>
      </c>
      <c r="AU204" s="236" t="s">
        <v>76</v>
      </c>
      <c r="AV204" s="14" t="s">
        <v>76</v>
      </c>
      <c r="AW204" s="14" t="s">
        <v>31</v>
      </c>
      <c r="AX204" s="14" t="s">
        <v>69</v>
      </c>
      <c r="AY204" s="236" t="s">
        <v>106</v>
      </c>
    </row>
    <row r="205" s="15" customFormat="1">
      <c r="A205" s="15"/>
      <c r="B205" s="238"/>
      <c r="C205" s="239"/>
      <c r="D205" s="211" t="s">
        <v>121</v>
      </c>
      <c r="E205" s="240" t="s">
        <v>19</v>
      </c>
      <c r="F205" s="241" t="s">
        <v>153</v>
      </c>
      <c r="G205" s="239"/>
      <c r="H205" s="242">
        <v>4981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48" t="s">
        <v>121</v>
      </c>
      <c r="AU205" s="248" t="s">
        <v>76</v>
      </c>
      <c r="AV205" s="15" t="s">
        <v>113</v>
      </c>
      <c r="AW205" s="15" t="s">
        <v>31</v>
      </c>
      <c r="AX205" s="15" t="s">
        <v>74</v>
      </c>
      <c r="AY205" s="248" t="s">
        <v>106</v>
      </c>
    </row>
    <row r="206" s="2" customFormat="1" ht="21.75" customHeight="1">
      <c r="A206" s="39"/>
      <c r="B206" s="40"/>
      <c r="C206" s="198" t="s">
        <v>300</v>
      </c>
      <c r="D206" s="198" t="s">
        <v>108</v>
      </c>
      <c r="E206" s="199" t="s">
        <v>301</v>
      </c>
      <c r="F206" s="200" t="s">
        <v>302</v>
      </c>
      <c r="G206" s="201" t="s">
        <v>111</v>
      </c>
      <c r="H206" s="202">
        <v>9130</v>
      </c>
      <c r="I206" s="203"/>
      <c r="J206" s="204">
        <f>ROUND(I206*H206,2)</f>
        <v>0</v>
      </c>
      <c r="K206" s="200" t="s">
        <v>112</v>
      </c>
      <c r="L206" s="45"/>
      <c r="M206" s="205" t="s">
        <v>19</v>
      </c>
      <c r="N206" s="206" t="s">
        <v>40</v>
      </c>
      <c r="O206" s="85"/>
      <c r="P206" s="207">
        <f>O206*H206</f>
        <v>0</v>
      </c>
      <c r="Q206" s="207">
        <v>0</v>
      </c>
      <c r="R206" s="207">
        <f>Q206*H206</f>
        <v>0</v>
      </c>
      <c r="S206" s="207">
        <v>0</v>
      </c>
      <c r="T206" s="208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09" t="s">
        <v>113</v>
      </c>
      <c r="AT206" s="209" t="s">
        <v>108</v>
      </c>
      <c r="AU206" s="209" t="s">
        <v>76</v>
      </c>
      <c r="AY206" s="18" t="s">
        <v>106</v>
      </c>
      <c r="BE206" s="210">
        <f>IF(N206="základní",J206,0)</f>
        <v>0</v>
      </c>
      <c r="BF206" s="210">
        <f>IF(N206="snížená",J206,0)</f>
        <v>0</v>
      </c>
      <c r="BG206" s="210">
        <f>IF(N206="zákl. přenesená",J206,0)</f>
        <v>0</v>
      </c>
      <c r="BH206" s="210">
        <f>IF(N206="sníž. přenesená",J206,0)</f>
        <v>0</v>
      </c>
      <c r="BI206" s="210">
        <f>IF(N206="nulová",J206,0)</f>
        <v>0</v>
      </c>
      <c r="BJ206" s="18" t="s">
        <v>74</v>
      </c>
      <c r="BK206" s="210">
        <f>ROUND(I206*H206,2)</f>
        <v>0</v>
      </c>
      <c r="BL206" s="18" t="s">
        <v>113</v>
      </c>
      <c r="BM206" s="209" t="s">
        <v>303</v>
      </c>
    </row>
    <row r="207" s="2" customFormat="1">
      <c r="A207" s="39"/>
      <c r="B207" s="40"/>
      <c r="C207" s="41"/>
      <c r="D207" s="211" t="s">
        <v>115</v>
      </c>
      <c r="E207" s="41"/>
      <c r="F207" s="212" t="s">
        <v>304</v>
      </c>
      <c r="G207" s="41"/>
      <c r="H207" s="41"/>
      <c r="I207" s="213"/>
      <c r="J207" s="41"/>
      <c r="K207" s="41"/>
      <c r="L207" s="45"/>
      <c r="M207" s="214"/>
      <c r="N207" s="215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115</v>
      </c>
      <c r="AU207" s="18" t="s">
        <v>76</v>
      </c>
    </row>
    <row r="208" s="2" customFormat="1" ht="16.5" customHeight="1">
      <c r="A208" s="39"/>
      <c r="B208" s="40"/>
      <c r="C208" s="198" t="s">
        <v>305</v>
      </c>
      <c r="D208" s="198" t="s">
        <v>108</v>
      </c>
      <c r="E208" s="199" t="s">
        <v>306</v>
      </c>
      <c r="F208" s="200" t="s">
        <v>307</v>
      </c>
      <c r="G208" s="201" t="s">
        <v>111</v>
      </c>
      <c r="H208" s="202">
        <v>59</v>
      </c>
      <c r="I208" s="203"/>
      <c r="J208" s="204">
        <f>ROUND(I208*H208,2)</f>
        <v>0</v>
      </c>
      <c r="K208" s="200" t="s">
        <v>112</v>
      </c>
      <c r="L208" s="45"/>
      <c r="M208" s="205" t="s">
        <v>19</v>
      </c>
      <c r="N208" s="206" t="s">
        <v>40</v>
      </c>
      <c r="O208" s="85"/>
      <c r="P208" s="207">
        <f>O208*H208</f>
        <v>0</v>
      </c>
      <c r="Q208" s="207">
        <v>0.10362</v>
      </c>
      <c r="R208" s="207">
        <f>Q208*H208</f>
        <v>6.1135799999999998</v>
      </c>
      <c r="S208" s="207">
        <v>0</v>
      </c>
      <c r="T208" s="208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09" t="s">
        <v>113</v>
      </c>
      <c r="AT208" s="209" t="s">
        <v>108</v>
      </c>
      <c r="AU208" s="209" t="s">
        <v>76</v>
      </c>
      <c r="AY208" s="18" t="s">
        <v>106</v>
      </c>
      <c r="BE208" s="210">
        <f>IF(N208="základní",J208,0)</f>
        <v>0</v>
      </c>
      <c r="BF208" s="210">
        <f>IF(N208="snížená",J208,0)</f>
        <v>0</v>
      </c>
      <c r="BG208" s="210">
        <f>IF(N208="zákl. přenesená",J208,0)</f>
        <v>0</v>
      </c>
      <c r="BH208" s="210">
        <f>IF(N208="sníž. přenesená",J208,0)</f>
        <v>0</v>
      </c>
      <c r="BI208" s="210">
        <f>IF(N208="nulová",J208,0)</f>
        <v>0</v>
      </c>
      <c r="BJ208" s="18" t="s">
        <v>74</v>
      </c>
      <c r="BK208" s="210">
        <f>ROUND(I208*H208,2)</f>
        <v>0</v>
      </c>
      <c r="BL208" s="18" t="s">
        <v>113</v>
      </c>
      <c r="BM208" s="209" t="s">
        <v>308</v>
      </c>
    </row>
    <row r="209" s="2" customFormat="1">
      <c r="A209" s="39"/>
      <c r="B209" s="40"/>
      <c r="C209" s="41"/>
      <c r="D209" s="211" t="s">
        <v>115</v>
      </c>
      <c r="E209" s="41"/>
      <c r="F209" s="212" t="s">
        <v>309</v>
      </c>
      <c r="G209" s="41"/>
      <c r="H209" s="41"/>
      <c r="I209" s="213"/>
      <c r="J209" s="41"/>
      <c r="K209" s="41"/>
      <c r="L209" s="45"/>
      <c r="M209" s="214"/>
      <c r="N209" s="215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115</v>
      </c>
      <c r="AU209" s="18" t="s">
        <v>76</v>
      </c>
    </row>
    <row r="210" s="13" customFormat="1">
      <c r="A210" s="13"/>
      <c r="B210" s="216"/>
      <c r="C210" s="217"/>
      <c r="D210" s="211" t="s">
        <v>121</v>
      </c>
      <c r="E210" s="218" t="s">
        <v>19</v>
      </c>
      <c r="F210" s="219" t="s">
        <v>310</v>
      </c>
      <c r="G210" s="217"/>
      <c r="H210" s="218" t="s">
        <v>19</v>
      </c>
      <c r="I210" s="220"/>
      <c r="J210" s="217"/>
      <c r="K210" s="217"/>
      <c r="L210" s="221"/>
      <c r="M210" s="222"/>
      <c r="N210" s="223"/>
      <c r="O210" s="223"/>
      <c r="P210" s="223"/>
      <c r="Q210" s="223"/>
      <c r="R210" s="223"/>
      <c r="S210" s="223"/>
      <c r="T210" s="22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5" t="s">
        <v>121</v>
      </c>
      <c r="AU210" s="225" t="s">
        <v>76</v>
      </c>
      <c r="AV210" s="13" t="s">
        <v>74</v>
      </c>
      <c r="AW210" s="13" t="s">
        <v>31</v>
      </c>
      <c r="AX210" s="13" t="s">
        <v>69</v>
      </c>
      <c r="AY210" s="225" t="s">
        <v>106</v>
      </c>
    </row>
    <row r="211" s="14" customFormat="1">
      <c r="A211" s="14"/>
      <c r="B211" s="226"/>
      <c r="C211" s="227"/>
      <c r="D211" s="211" t="s">
        <v>121</v>
      </c>
      <c r="E211" s="228" t="s">
        <v>19</v>
      </c>
      <c r="F211" s="229" t="s">
        <v>123</v>
      </c>
      <c r="G211" s="227"/>
      <c r="H211" s="230">
        <v>45</v>
      </c>
      <c r="I211" s="231"/>
      <c r="J211" s="227"/>
      <c r="K211" s="227"/>
      <c r="L211" s="232"/>
      <c r="M211" s="233"/>
      <c r="N211" s="234"/>
      <c r="O211" s="234"/>
      <c r="P211" s="234"/>
      <c r="Q211" s="234"/>
      <c r="R211" s="234"/>
      <c r="S211" s="234"/>
      <c r="T211" s="23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36" t="s">
        <v>121</v>
      </c>
      <c r="AU211" s="236" t="s">
        <v>76</v>
      </c>
      <c r="AV211" s="14" t="s">
        <v>76</v>
      </c>
      <c r="AW211" s="14" t="s">
        <v>31</v>
      </c>
      <c r="AX211" s="14" t="s">
        <v>69</v>
      </c>
      <c r="AY211" s="236" t="s">
        <v>106</v>
      </c>
    </row>
    <row r="212" s="13" customFormat="1">
      <c r="A212" s="13"/>
      <c r="B212" s="216"/>
      <c r="C212" s="217"/>
      <c r="D212" s="211" t="s">
        <v>121</v>
      </c>
      <c r="E212" s="218" t="s">
        <v>19</v>
      </c>
      <c r="F212" s="219" t="s">
        <v>213</v>
      </c>
      <c r="G212" s="217"/>
      <c r="H212" s="218" t="s">
        <v>19</v>
      </c>
      <c r="I212" s="220"/>
      <c r="J212" s="217"/>
      <c r="K212" s="217"/>
      <c r="L212" s="221"/>
      <c r="M212" s="222"/>
      <c r="N212" s="223"/>
      <c r="O212" s="223"/>
      <c r="P212" s="223"/>
      <c r="Q212" s="223"/>
      <c r="R212" s="223"/>
      <c r="S212" s="223"/>
      <c r="T212" s="22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25" t="s">
        <v>121</v>
      </c>
      <c r="AU212" s="225" t="s">
        <v>76</v>
      </c>
      <c r="AV212" s="13" t="s">
        <v>74</v>
      </c>
      <c r="AW212" s="13" t="s">
        <v>31</v>
      </c>
      <c r="AX212" s="13" t="s">
        <v>69</v>
      </c>
      <c r="AY212" s="225" t="s">
        <v>106</v>
      </c>
    </row>
    <row r="213" s="14" customFormat="1">
      <c r="A213" s="14"/>
      <c r="B213" s="226"/>
      <c r="C213" s="227"/>
      <c r="D213" s="211" t="s">
        <v>121</v>
      </c>
      <c r="E213" s="228" t="s">
        <v>19</v>
      </c>
      <c r="F213" s="229" t="s">
        <v>131</v>
      </c>
      <c r="G213" s="227"/>
      <c r="H213" s="230">
        <v>14</v>
      </c>
      <c r="I213" s="231"/>
      <c r="J213" s="227"/>
      <c r="K213" s="227"/>
      <c r="L213" s="232"/>
      <c r="M213" s="233"/>
      <c r="N213" s="234"/>
      <c r="O213" s="234"/>
      <c r="P213" s="234"/>
      <c r="Q213" s="234"/>
      <c r="R213" s="234"/>
      <c r="S213" s="234"/>
      <c r="T213" s="23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36" t="s">
        <v>121</v>
      </c>
      <c r="AU213" s="236" t="s">
        <v>76</v>
      </c>
      <c r="AV213" s="14" t="s">
        <v>76</v>
      </c>
      <c r="AW213" s="14" t="s">
        <v>31</v>
      </c>
      <c r="AX213" s="14" t="s">
        <v>69</v>
      </c>
      <c r="AY213" s="236" t="s">
        <v>106</v>
      </c>
    </row>
    <row r="214" s="15" customFormat="1">
      <c r="A214" s="15"/>
      <c r="B214" s="238"/>
      <c r="C214" s="239"/>
      <c r="D214" s="211" t="s">
        <v>121</v>
      </c>
      <c r="E214" s="240" t="s">
        <v>19</v>
      </c>
      <c r="F214" s="241" t="s">
        <v>153</v>
      </c>
      <c r="G214" s="239"/>
      <c r="H214" s="242">
        <v>59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48" t="s">
        <v>121</v>
      </c>
      <c r="AU214" s="248" t="s">
        <v>76</v>
      </c>
      <c r="AV214" s="15" t="s">
        <v>113</v>
      </c>
      <c r="AW214" s="15" t="s">
        <v>31</v>
      </c>
      <c r="AX214" s="15" t="s">
        <v>74</v>
      </c>
      <c r="AY214" s="248" t="s">
        <v>106</v>
      </c>
    </row>
    <row r="215" s="2" customFormat="1" ht="16.5" customHeight="1">
      <c r="A215" s="39"/>
      <c r="B215" s="40"/>
      <c r="C215" s="249" t="s">
        <v>311</v>
      </c>
      <c r="D215" s="249" t="s">
        <v>182</v>
      </c>
      <c r="E215" s="250" t="s">
        <v>312</v>
      </c>
      <c r="F215" s="251" t="s">
        <v>313</v>
      </c>
      <c r="G215" s="252" t="s">
        <v>111</v>
      </c>
      <c r="H215" s="253">
        <v>14</v>
      </c>
      <c r="I215" s="254"/>
      <c r="J215" s="255">
        <f>ROUND(I215*H215,2)</f>
        <v>0</v>
      </c>
      <c r="K215" s="251" t="s">
        <v>112</v>
      </c>
      <c r="L215" s="256"/>
      <c r="M215" s="257" t="s">
        <v>19</v>
      </c>
      <c r="N215" s="258" t="s">
        <v>40</v>
      </c>
      <c r="O215" s="85"/>
      <c r="P215" s="207">
        <f>O215*H215</f>
        <v>0</v>
      </c>
      <c r="Q215" s="207">
        <v>0.17599999999999999</v>
      </c>
      <c r="R215" s="207">
        <f>Q215*H215</f>
        <v>2.464</v>
      </c>
      <c r="S215" s="207">
        <v>0</v>
      </c>
      <c r="T215" s="208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09" t="s">
        <v>160</v>
      </c>
      <c r="AT215" s="209" t="s">
        <v>182</v>
      </c>
      <c r="AU215" s="209" t="s">
        <v>76</v>
      </c>
      <c r="AY215" s="18" t="s">
        <v>106</v>
      </c>
      <c r="BE215" s="210">
        <f>IF(N215="základní",J215,0)</f>
        <v>0</v>
      </c>
      <c r="BF215" s="210">
        <f>IF(N215="snížená",J215,0)</f>
        <v>0</v>
      </c>
      <c r="BG215" s="210">
        <f>IF(N215="zákl. přenesená",J215,0)</f>
        <v>0</v>
      </c>
      <c r="BH215" s="210">
        <f>IF(N215="sníž. přenesená",J215,0)</f>
        <v>0</v>
      </c>
      <c r="BI215" s="210">
        <f>IF(N215="nulová",J215,0)</f>
        <v>0</v>
      </c>
      <c r="BJ215" s="18" t="s">
        <v>74</v>
      </c>
      <c r="BK215" s="210">
        <f>ROUND(I215*H215,2)</f>
        <v>0</v>
      </c>
      <c r="BL215" s="18" t="s">
        <v>113</v>
      </c>
      <c r="BM215" s="209" t="s">
        <v>314</v>
      </c>
    </row>
    <row r="216" s="2" customFormat="1">
      <c r="A216" s="39"/>
      <c r="B216" s="40"/>
      <c r="C216" s="41"/>
      <c r="D216" s="211" t="s">
        <v>115</v>
      </c>
      <c r="E216" s="41"/>
      <c r="F216" s="212" t="s">
        <v>313</v>
      </c>
      <c r="G216" s="41"/>
      <c r="H216" s="41"/>
      <c r="I216" s="213"/>
      <c r="J216" s="41"/>
      <c r="K216" s="41"/>
      <c r="L216" s="45"/>
      <c r="M216" s="214"/>
      <c r="N216" s="215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115</v>
      </c>
      <c r="AU216" s="18" t="s">
        <v>76</v>
      </c>
    </row>
    <row r="217" s="13" customFormat="1">
      <c r="A217" s="13"/>
      <c r="B217" s="216"/>
      <c r="C217" s="217"/>
      <c r="D217" s="211" t="s">
        <v>121</v>
      </c>
      <c r="E217" s="218" t="s">
        <v>19</v>
      </c>
      <c r="F217" s="219" t="s">
        <v>213</v>
      </c>
      <c r="G217" s="217"/>
      <c r="H217" s="218" t="s">
        <v>19</v>
      </c>
      <c r="I217" s="220"/>
      <c r="J217" s="217"/>
      <c r="K217" s="217"/>
      <c r="L217" s="221"/>
      <c r="M217" s="222"/>
      <c r="N217" s="223"/>
      <c r="O217" s="223"/>
      <c r="P217" s="223"/>
      <c r="Q217" s="223"/>
      <c r="R217" s="223"/>
      <c r="S217" s="223"/>
      <c r="T217" s="22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25" t="s">
        <v>121</v>
      </c>
      <c r="AU217" s="225" t="s">
        <v>76</v>
      </c>
      <c r="AV217" s="13" t="s">
        <v>74</v>
      </c>
      <c r="AW217" s="13" t="s">
        <v>31</v>
      </c>
      <c r="AX217" s="13" t="s">
        <v>69</v>
      </c>
      <c r="AY217" s="225" t="s">
        <v>106</v>
      </c>
    </row>
    <row r="218" s="14" customFormat="1">
      <c r="A218" s="14"/>
      <c r="B218" s="226"/>
      <c r="C218" s="227"/>
      <c r="D218" s="211" t="s">
        <v>121</v>
      </c>
      <c r="E218" s="228" t="s">
        <v>19</v>
      </c>
      <c r="F218" s="229" t="s">
        <v>131</v>
      </c>
      <c r="G218" s="227"/>
      <c r="H218" s="230">
        <v>14</v>
      </c>
      <c r="I218" s="231"/>
      <c r="J218" s="227"/>
      <c r="K218" s="227"/>
      <c r="L218" s="232"/>
      <c r="M218" s="233"/>
      <c r="N218" s="234"/>
      <c r="O218" s="234"/>
      <c r="P218" s="234"/>
      <c r="Q218" s="234"/>
      <c r="R218" s="234"/>
      <c r="S218" s="234"/>
      <c r="T218" s="23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36" t="s">
        <v>121</v>
      </c>
      <c r="AU218" s="236" t="s">
        <v>76</v>
      </c>
      <c r="AV218" s="14" t="s">
        <v>76</v>
      </c>
      <c r="AW218" s="14" t="s">
        <v>31</v>
      </c>
      <c r="AX218" s="14" t="s">
        <v>74</v>
      </c>
      <c r="AY218" s="236" t="s">
        <v>106</v>
      </c>
    </row>
    <row r="219" s="12" customFormat="1" ht="22.8" customHeight="1">
      <c r="A219" s="12"/>
      <c r="B219" s="182"/>
      <c r="C219" s="183"/>
      <c r="D219" s="184" t="s">
        <v>68</v>
      </c>
      <c r="E219" s="196" t="s">
        <v>169</v>
      </c>
      <c r="F219" s="196" t="s">
        <v>315</v>
      </c>
      <c r="G219" s="183"/>
      <c r="H219" s="183"/>
      <c r="I219" s="186"/>
      <c r="J219" s="197">
        <f>BK219</f>
        <v>0</v>
      </c>
      <c r="K219" s="183"/>
      <c r="L219" s="188"/>
      <c r="M219" s="189"/>
      <c r="N219" s="190"/>
      <c r="O219" s="190"/>
      <c r="P219" s="191">
        <f>SUM(P220:P288)</f>
        <v>0</v>
      </c>
      <c r="Q219" s="190"/>
      <c r="R219" s="191">
        <f>SUM(R220:R288)</f>
        <v>16.044180000000001</v>
      </c>
      <c r="S219" s="190"/>
      <c r="T219" s="192">
        <f>SUM(T220:T288)</f>
        <v>200.01000000000002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93" t="s">
        <v>74</v>
      </c>
      <c r="AT219" s="194" t="s">
        <v>68</v>
      </c>
      <c r="AU219" s="194" t="s">
        <v>74</v>
      </c>
      <c r="AY219" s="193" t="s">
        <v>106</v>
      </c>
      <c r="BK219" s="195">
        <f>SUM(BK220:BK288)</f>
        <v>0</v>
      </c>
    </row>
    <row r="220" s="2" customFormat="1" ht="16.5" customHeight="1">
      <c r="A220" s="39"/>
      <c r="B220" s="40"/>
      <c r="C220" s="198" t="s">
        <v>316</v>
      </c>
      <c r="D220" s="198" t="s">
        <v>108</v>
      </c>
      <c r="E220" s="199" t="s">
        <v>317</v>
      </c>
      <c r="F220" s="200" t="s">
        <v>318</v>
      </c>
      <c r="G220" s="201" t="s">
        <v>319</v>
      </c>
      <c r="H220" s="202">
        <v>75</v>
      </c>
      <c r="I220" s="203"/>
      <c r="J220" s="204">
        <f>ROUND(I220*H220,2)</f>
        <v>0</v>
      </c>
      <c r="K220" s="200" t="s">
        <v>112</v>
      </c>
      <c r="L220" s="45"/>
      <c r="M220" s="205" t="s">
        <v>19</v>
      </c>
      <c r="N220" s="206" t="s">
        <v>40</v>
      </c>
      <c r="O220" s="85"/>
      <c r="P220" s="207">
        <f>O220*H220</f>
        <v>0</v>
      </c>
      <c r="Q220" s="207">
        <v>0.028299999999999999</v>
      </c>
      <c r="R220" s="207">
        <f>Q220*H220</f>
        <v>2.1225000000000001</v>
      </c>
      <c r="S220" s="207">
        <v>0</v>
      </c>
      <c r="T220" s="208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09" t="s">
        <v>113</v>
      </c>
      <c r="AT220" s="209" t="s">
        <v>108</v>
      </c>
      <c r="AU220" s="209" t="s">
        <v>76</v>
      </c>
      <c r="AY220" s="18" t="s">
        <v>106</v>
      </c>
      <c r="BE220" s="210">
        <f>IF(N220="základní",J220,0)</f>
        <v>0</v>
      </c>
      <c r="BF220" s="210">
        <f>IF(N220="snížená",J220,0)</f>
        <v>0</v>
      </c>
      <c r="BG220" s="210">
        <f>IF(N220="zákl. přenesená",J220,0)</f>
        <v>0</v>
      </c>
      <c r="BH220" s="210">
        <f>IF(N220="sníž. přenesená",J220,0)</f>
        <v>0</v>
      </c>
      <c r="BI220" s="210">
        <f>IF(N220="nulová",J220,0)</f>
        <v>0</v>
      </c>
      <c r="BJ220" s="18" t="s">
        <v>74</v>
      </c>
      <c r="BK220" s="210">
        <f>ROUND(I220*H220,2)</f>
        <v>0</v>
      </c>
      <c r="BL220" s="18" t="s">
        <v>113</v>
      </c>
      <c r="BM220" s="209" t="s">
        <v>320</v>
      </c>
    </row>
    <row r="221" s="2" customFormat="1">
      <c r="A221" s="39"/>
      <c r="B221" s="40"/>
      <c r="C221" s="41"/>
      <c r="D221" s="211" t="s">
        <v>115</v>
      </c>
      <c r="E221" s="41"/>
      <c r="F221" s="212" t="s">
        <v>321</v>
      </c>
      <c r="G221" s="41"/>
      <c r="H221" s="41"/>
      <c r="I221" s="213"/>
      <c r="J221" s="41"/>
      <c r="K221" s="41"/>
      <c r="L221" s="45"/>
      <c r="M221" s="214"/>
      <c r="N221" s="215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115</v>
      </c>
      <c r="AU221" s="18" t="s">
        <v>76</v>
      </c>
    </row>
    <row r="222" s="2" customFormat="1" ht="16.5" customHeight="1">
      <c r="A222" s="39"/>
      <c r="B222" s="40"/>
      <c r="C222" s="198" t="s">
        <v>322</v>
      </c>
      <c r="D222" s="198" t="s">
        <v>108</v>
      </c>
      <c r="E222" s="199" t="s">
        <v>323</v>
      </c>
      <c r="F222" s="200" t="s">
        <v>324</v>
      </c>
      <c r="G222" s="201" t="s">
        <v>325</v>
      </c>
      <c r="H222" s="202">
        <v>1</v>
      </c>
      <c r="I222" s="203"/>
      <c r="J222" s="204">
        <f>ROUND(I222*H222,2)</f>
        <v>0</v>
      </c>
      <c r="K222" s="200" t="s">
        <v>112</v>
      </c>
      <c r="L222" s="45"/>
      <c r="M222" s="205" t="s">
        <v>19</v>
      </c>
      <c r="N222" s="206" t="s">
        <v>40</v>
      </c>
      <c r="O222" s="85"/>
      <c r="P222" s="207">
        <f>O222*H222</f>
        <v>0</v>
      </c>
      <c r="Q222" s="207">
        <v>0.00069999999999999999</v>
      </c>
      <c r="R222" s="207">
        <f>Q222*H222</f>
        <v>0.00069999999999999999</v>
      </c>
      <c r="S222" s="207">
        <v>0</v>
      </c>
      <c r="T222" s="208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09" t="s">
        <v>113</v>
      </c>
      <c r="AT222" s="209" t="s">
        <v>108</v>
      </c>
      <c r="AU222" s="209" t="s">
        <v>76</v>
      </c>
      <c r="AY222" s="18" t="s">
        <v>106</v>
      </c>
      <c r="BE222" s="210">
        <f>IF(N222="základní",J222,0)</f>
        <v>0</v>
      </c>
      <c r="BF222" s="210">
        <f>IF(N222="snížená",J222,0)</f>
        <v>0</v>
      </c>
      <c r="BG222" s="210">
        <f>IF(N222="zákl. přenesená",J222,0)</f>
        <v>0</v>
      </c>
      <c r="BH222" s="210">
        <f>IF(N222="sníž. přenesená",J222,0)</f>
        <v>0</v>
      </c>
      <c r="BI222" s="210">
        <f>IF(N222="nulová",J222,0)</f>
        <v>0</v>
      </c>
      <c r="BJ222" s="18" t="s">
        <v>74</v>
      </c>
      <c r="BK222" s="210">
        <f>ROUND(I222*H222,2)</f>
        <v>0</v>
      </c>
      <c r="BL222" s="18" t="s">
        <v>113</v>
      </c>
      <c r="BM222" s="209" t="s">
        <v>326</v>
      </c>
    </row>
    <row r="223" s="2" customFormat="1">
      <c r="A223" s="39"/>
      <c r="B223" s="40"/>
      <c r="C223" s="41"/>
      <c r="D223" s="211" t="s">
        <v>115</v>
      </c>
      <c r="E223" s="41"/>
      <c r="F223" s="212" t="s">
        <v>327</v>
      </c>
      <c r="G223" s="41"/>
      <c r="H223" s="41"/>
      <c r="I223" s="213"/>
      <c r="J223" s="41"/>
      <c r="K223" s="41"/>
      <c r="L223" s="45"/>
      <c r="M223" s="214"/>
      <c r="N223" s="215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115</v>
      </c>
      <c r="AU223" s="18" t="s">
        <v>76</v>
      </c>
    </row>
    <row r="224" s="2" customFormat="1" ht="16.5" customHeight="1">
      <c r="A224" s="39"/>
      <c r="B224" s="40"/>
      <c r="C224" s="249" t="s">
        <v>328</v>
      </c>
      <c r="D224" s="249" t="s">
        <v>182</v>
      </c>
      <c r="E224" s="250" t="s">
        <v>329</v>
      </c>
      <c r="F224" s="251" t="s">
        <v>330</v>
      </c>
      <c r="G224" s="252" t="s">
        <v>325</v>
      </c>
      <c r="H224" s="253">
        <v>1</v>
      </c>
      <c r="I224" s="254"/>
      <c r="J224" s="255">
        <f>ROUND(I224*H224,2)</f>
        <v>0</v>
      </c>
      <c r="K224" s="251" t="s">
        <v>112</v>
      </c>
      <c r="L224" s="256"/>
      <c r="M224" s="257" t="s">
        <v>19</v>
      </c>
      <c r="N224" s="258" t="s">
        <v>40</v>
      </c>
      <c r="O224" s="85"/>
      <c r="P224" s="207">
        <f>O224*H224</f>
        <v>0</v>
      </c>
      <c r="Q224" s="207">
        <v>0.0040000000000000001</v>
      </c>
      <c r="R224" s="207">
        <f>Q224*H224</f>
        <v>0.0040000000000000001</v>
      </c>
      <c r="S224" s="207">
        <v>0</v>
      </c>
      <c r="T224" s="208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09" t="s">
        <v>160</v>
      </c>
      <c r="AT224" s="209" t="s">
        <v>182</v>
      </c>
      <c r="AU224" s="209" t="s">
        <v>76</v>
      </c>
      <c r="AY224" s="18" t="s">
        <v>106</v>
      </c>
      <c r="BE224" s="210">
        <f>IF(N224="základní",J224,0)</f>
        <v>0</v>
      </c>
      <c r="BF224" s="210">
        <f>IF(N224="snížená",J224,0)</f>
        <v>0</v>
      </c>
      <c r="BG224" s="210">
        <f>IF(N224="zákl. přenesená",J224,0)</f>
        <v>0</v>
      </c>
      <c r="BH224" s="210">
        <f>IF(N224="sníž. přenesená",J224,0)</f>
        <v>0</v>
      </c>
      <c r="BI224" s="210">
        <f>IF(N224="nulová",J224,0)</f>
        <v>0</v>
      </c>
      <c r="BJ224" s="18" t="s">
        <v>74</v>
      </c>
      <c r="BK224" s="210">
        <f>ROUND(I224*H224,2)</f>
        <v>0</v>
      </c>
      <c r="BL224" s="18" t="s">
        <v>113</v>
      </c>
      <c r="BM224" s="209" t="s">
        <v>331</v>
      </c>
    </row>
    <row r="225" s="2" customFormat="1">
      <c r="A225" s="39"/>
      <c r="B225" s="40"/>
      <c r="C225" s="41"/>
      <c r="D225" s="211" t="s">
        <v>115</v>
      </c>
      <c r="E225" s="41"/>
      <c r="F225" s="212" t="s">
        <v>330</v>
      </c>
      <c r="G225" s="41"/>
      <c r="H225" s="41"/>
      <c r="I225" s="213"/>
      <c r="J225" s="41"/>
      <c r="K225" s="41"/>
      <c r="L225" s="45"/>
      <c r="M225" s="214"/>
      <c r="N225" s="215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115</v>
      </c>
      <c r="AU225" s="18" t="s">
        <v>76</v>
      </c>
    </row>
    <row r="226" s="13" customFormat="1">
      <c r="A226" s="13"/>
      <c r="B226" s="216"/>
      <c r="C226" s="217"/>
      <c r="D226" s="211" t="s">
        <v>121</v>
      </c>
      <c r="E226" s="218" t="s">
        <v>19</v>
      </c>
      <c r="F226" s="219" t="s">
        <v>332</v>
      </c>
      <c r="G226" s="217"/>
      <c r="H226" s="218" t="s">
        <v>19</v>
      </c>
      <c r="I226" s="220"/>
      <c r="J226" s="217"/>
      <c r="K226" s="217"/>
      <c r="L226" s="221"/>
      <c r="M226" s="222"/>
      <c r="N226" s="223"/>
      <c r="O226" s="223"/>
      <c r="P226" s="223"/>
      <c r="Q226" s="223"/>
      <c r="R226" s="223"/>
      <c r="S226" s="223"/>
      <c r="T226" s="22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25" t="s">
        <v>121</v>
      </c>
      <c r="AU226" s="225" t="s">
        <v>76</v>
      </c>
      <c r="AV226" s="13" t="s">
        <v>74</v>
      </c>
      <c r="AW226" s="13" t="s">
        <v>31</v>
      </c>
      <c r="AX226" s="13" t="s">
        <v>69</v>
      </c>
      <c r="AY226" s="225" t="s">
        <v>106</v>
      </c>
    </row>
    <row r="227" s="14" customFormat="1">
      <c r="A227" s="14"/>
      <c r="B227" s="226"/>
      <c r="C227" s="227"/>
      <c r="D227" s="211" t="s">
        <v>121</v>
      </c>
      <c r="E227" s="228" t="s">
        <v>19</v>
      </c>
      <c r="F227" s="229" t="s">
        <v>74</v>
      </c>
      <c r="G227" s="227"/>
      <c r="H227" s="230">
        <v>1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36" t="s">
        <v>121</v>
      </c>
      <c r="AU227" s="236" t="s">
        <v>76</v>
      </c>
      <c r="AV227" s="14" t="s">
        <v>76</v>
      </c>
      <c r="AW227" s="14" t="s">
        <v>31</v>
      </c>
      <c r="AX227" s="14" t="s">
        <v>74</v>
      </c>
      <c r="AY227" s="236" t="s">
        <v>106</v>
      </c>
    </row>
    <row r="228" s="2" customFormat="1" ht="16.5" customHeight="1">
      <c r="A228" s="39"/>
      <c r="B228" s="40"/>
      <c r="C228" s="198" t="s">
        <v>333</v>
      </c>
      <c r="D228" s="198" t="s">
        <v>108</v>
      </c>
      <c r="E228" s="199" t="s">
        <v>334</v>
      </c>
      <c r="F228" s="200" t="s">
        <v>335</v>
      </c>
      <c r="G228" s="201" t="s">
        <v>325</v>
      </c>
      <c r="H228" s="202">
        <v>1</v>
      </c>
      <c r="I228" s="203"/>
      <c r="J228" s="204">
        <f>ROUND(I228*H228,2)</f>
        <v>0</v>
      </c>
      <c r="K228" s="200" t="s">
        <v>112</v>
      </c>
      <c r="L228" s="45"/>
      <c r="M228" s="205" t="s">
        <v>19</v>
      </c>
      <c r="N228" s="206" t="s">
        <v>40</v>
      </c>
      <c r="O228" s="85"/>
      <c r="P228" s="207">
        <f>O228*H228</f>
        <v>0</v>
      </c>
      <c r="Q228" s="207">
        <v>0.11241</v>
      </c>
      <c r="R228" s="207">
        <f>Q228*H228</f>
        <v>0.11241</v>
      </c>
      <c r="S228" s="207">
        <v>0</v>
      </c>
      <c r="T228" s="208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09" t="s">
        <v>113</v>
      </c>
      <c r="AT228" s="209" t="s">
        <v>108</v>
      </c>
      <c r="AU228" s="209" t="s">
        <v>76</v>
      </c>
      <c r="AY228" s="18" t="s">
        <v>106</v>
      </c>
      <c r="BE228" s="210">
        <f>IF(N228="základní",J228,0)</f>
        <v>0</v>
      </c>
      <c r="BF228" s="210">
        <f>IF(N228="snížená",J228,0)</f>
        <v>0</v>
      </c>
      <c r="BG228" s="210">
        <f>IF(N228="zákl. přenesená",J228,0)</f>
        <v>0</v>
      </c>
      <c r="BH228" s="210">
        <f>IF(N228="sníž. přenesená",J228,0)</f>
        <v>0</v>
      </c>
      <c r="BI228" s="210">
        <f>IF(N228="nulová",J228,0)</f>
        <v>0</v>
      </c>
      <c r="BJ228" s="18" t="s">
        <v>74</v>
      </c>
      <c r="BK228" s="210">
        <f>ROUND(I228*H228,2)</f>
        <v>0</v>
      </c>
      <c r="BL228" s="18" t="s">
        <v>113</v>
      </c>
      <c r="BM228" s="209" t="s">
        <v>336</v>
      </c>
    </row>
    <row r="229" s="2" customFormat="1">
      <c r="A229" s="39"/>
      <c r="B229" s="40"/>
      <c r="C229" s="41"/>
      <c r="D229" s="211" t="s">
        <v>115</v>
      </c>
      <c r="E229" s="41"/>
      <c r="F229" s="212" t="s">
        <v>337</v>
      </c>
      <c r="G229" s="41"/>
      <c r="H229" s="41"/>
      <c r="I229" s="213"/>
      <c r="J229" s="41"/>
      <c r="K229" s="41"/>
      <c r="L229" s="45"/>
      <c r="M229" s="214"/>
      <c r="N229" s="215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115</v>
      </c>
      <c r="AU229" s="18" t="s">
        <v>76</v>
      </c>
    </row>
    <row r="230" s="2" customFormat="1" ht="16.5" customHeight="1">
      <c r="A230" s="39"/>
      <c r="B230" s="40"/>
      <c r="C230" s="249" t="s">
        <v>338</v>
      </c>
      <c r="D230" s="249" t="s">
        <v>182</v>
      </c>
      <c r="E230" s="250" t="s">
        <v>339</v>
      </c>
      <c r="F230" s="251" t="s">
        <v>340</v>
      </c>
      <c r="G230" s="252" t="s">
        <v>325</v>
      </c>
      <c r="H230" s="253">
        <v>1</v>
      </c>
      <c r="I230" s="254"/>
      <c r="J230" s="255">
        <f>ROUND(I230*H230,2)</f>
        <v>0</v>
      </c>
      <c r="K230" s="251" t="s">
        <v>112</v>
      </c>
      <c r="L230" s="256"/>
      <c r="M230" s="257" t="s">
        <v>19</v>
      </c>
      <c r="N230" s="258" t="s">
        <v>40</v>
      </c>
      <c r="O230" s="85"/>
      <c r="P230" s="207">
        <f>O230*H230</f>
        <v>0</v>
      </c>
      <c r="Q230" s="207">
        <v>0.0061000000000000004</v>
      </c>
      <c r="R230" s="207">
        <f>Q230*H230</f>
        <v>0.0061000000000000004</v>
      </c>
      <c r="S230" s="207">
        <v>0</v>
      </c>
      <c r="T230" s="208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09" t="s">
        <v>160</v>
      </c>
      <c r="AT230" s="209" t="s">
        <v>182</v>
      </c>
      <c r="AU230" s="209" t="s">
        <v>76</v>
      </c>
      <c r="AY230" s="18" t="s">
        <v>106</v>
      </c>
      <c r="BE230" s="210">
        <f>IF(N230="základní",J230,0)</f>
        <v>0</v>
      </c>
      <c r="BF230" s="210">
        <f>IF(N230="snížená",J230,0)</f>
        <v>0</v>
      </c>
      <c r="BG230" s="210">
        <f>IF(N230="zákl. přenesená",J230,0)</f>
        <v>0</v>
      </c>
      <c r="BH230" s="210">
        <f>IF(N230="sníž. přenesená",J230,0)</f>
        <v>0</v>
      </c>
      <c r="BI230" s="210">
        <f>IF(N230="nulová",J230,0)</f>
        <v>0</v>
      </c>
      <c r="BJ230" s="18" t="s">
        <v>74</v>
      </c>
      <c r="BK230" s="210">
        <f>ROUND(I230*H230,2)</f>
        <v>0</v>
      </c>
      <c r="BL230" s="18" t="s">
        <v>113</v>
      </c>
      <c r="BM230" s="209" t="s">
        <v>341</v>
      </c>
    </row>
    <row r="231" s="2" customFormat="1">
      <c r="A231" s="39"/>
      <c r="B231" s="40"/>
      <c r="C231" s="41"/>
      <c r="D231" s="211" t="s">
        <v>115</v>
      </c>
      <c r="E231" s="41"/>
      <c r="F231" s="212" t="s">
        <v>340</v>
      </c>
      <c r="G231" s="41"/>
      <c r="H231" s="41"/>
      <c r="I231" s="213"/>
      <c r="J231" s="41"/>
      <c r="K231" s="41"/>
      <c r="L231" s="45"/>
      <c r="M231" s="214"/>
      <c r="N231" s="215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115</v>
      </c>
      <c r="AU231" s="18" t="s">
        <v>76</v>
      </c>
    </row>
    <row r="232" s="2" customFormat="1" ht="16.5" customHeight="1">
      <c r="A232" s="39"/>
      <c r="B232" s="40"/>
      <c r="C232" s="249" t="s">
        <v>342</v>
      </c>
      <c r="D232" s="249" t="s">
        <v>182</v>
      </c>
      <c r="E232" s="250" t="s">
        <v>343</v>
      </c>
      <c r="F232" s="251" t="s">
        <v>344</v>
      </c>
      <c r="G232" s="252" t="s">
        <v>325</v>
      </c>
      <c r="H232" s="253">
        <v>1</v>
      </c>
      <c r="I232" s="254"/>
      <c r="J232" s="255">
        <f>ROUND(I232*H232,2)</f>
        <v>0</v>
      </c>
      <c r="K232" s="251" t="s">
        <v>112</v>
      </c>
      <c r="L232" s="256"/>
      <c r="M232" s="257" t="s">
        <v>19</v>
      </c>
      <c r="N232" s="258" t="s">
        <v>40</v>
      </c>
      <c r="O232" s="85"/>
      <c r="P232" s="207">
        <f>O232*H232</f>
        <v>0</v>
      </c>
      <c r="Q232" s="207">
        <v>0.0030000000000000001</v>
      </c>
      <c r="R232" s="207">
        <f>Q232*H232</f>
        <v>0.0030000000000000001</v>
      </c>
      <c r="S232" s="207">
        <v>0</v>
      </c>
      <c r="T232" s="208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09" t="s">
        <v>160</v>
      </c>
      <c r="AT232" s="209" t="s">
        <v>182</v>
      </c>
      <c r="AU232" s="209" t="s">
        <v>76</v>
      </c>
      <c r="AY232" s="18" t="s">
        <v>106</v>
      </c>
      <c r="BE232" s="210">
        <f>IF(N232="základní",J232,0)</f>
        <v>0</v>
      </c>
      <c r="BF232" s="210">
        <f>IF(N232="snížená",J232,0)</f>
        <v>0</v>
      </c>
      <c r="BG232" s="210">
        <f>IF(N232="zákl. přenesená",J232,0)</f>
        <v>0</v>
      </c>
      <c r="BH232" s="210">
        <f>IF(N232="sníž. přenesená",J232,0)</f>
        <v>0</v>
      </c>
      <c r="BI232" s="210">
        <f>IF(N232="nulová",J232,0)</f>
        <v>0</v>
      </c>
      <c r="BJ232" s="18" t="s">
        <v>74</v>
      </c>
      <c r="BK232" s="210">
        <f>ROUND(I232*H232,2)</f>
        <v>0</v>
      </c>
      <c r="BL232" s="18" t="s">
        <v>113</v>
      </c>
      <c r="BM232" s="209" t="s">
        <v>345</v>
      </c>
    </row>
    <row r="233" s="2" customFormat="1">
      <c r="A233" s="39"/>
      <c r="B233" s="40"/>
      <c r="C233" s="41"/>
      <c r="D233" s="211" t="s">
        <v>115</v>
      </c>
      <c r="E233" s="41"/>
      <c r="F233" s="212" t="s">
        <v>344</v>
      </c>
      <c r="G233" s="41"/>
      <c r="H233" s="41"/>
      <c r="I233" s="213"/>
      <c r="J233" s="41"/>
      <c r="K233" s="41"/>
      <c r="L233" s="45"/>
      <c r="M233" s="214"/>
      <c r="N233" s="215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115</v>
      </c>
      <c r="AU233" s="18" t="s">
        <v>76</v>
      </c>
    </row>
    <row r="234" s="2" customFormat="1" ht="16.5" customHeight="1">
      <c r="A234" s="39"/>
      <c r="B234" s="40"/>
      <c r="C234" s="198" t="s">
        <v>346</v>
      </c>
      <c r="D234" s="198" t="s">
        <v>108</v>
      </c>
      <c r="E234" s="199" t="s">
        <v>347</v>
      </c>
      <c r="F234" s="200" t="s">
        <v>348</v>
      </c>
      <c r="G234" s="201" t="s">
        <v>319</v>
      </c>
      <c r="H234" s="202">
        <v>1750</v>
      </c>
      <c r="I234" s="203"/>
      <c r="J234" s="204">
        <f>ROUND(I234*H234,2)</f>
        <v>0</v>
      </c>
      <c r="K234" s="200" t="s">
        <v>112</v>
      </c>
      <c r="L234" s="45"/>
      <c r="M234" s="205" t="s">
        <v>19</v>
      </c>
      <c r="N234" s="206" t="s">
        <v>40</v>
      </c>
      <c r="O234" s="85"/>
      <c r="P234" s="207">
        <f>O234*H234</f>
        <v>0</v>
      </c>
      <c r="Q234" s="207">
        <v>0.00033</v>
      </c>
      <c r="R234" s="207">
        <f>Q234*H234</f>
        <v>0.57750000000000001</v>
      </c>
      <c r="S234" s="207">
        <v>0</v>
      </c>
      <c r="T234" s="208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09" t="s">
        <v>113</v>
      </c>
      <c r="AT234" s="209" t="s">
        <v>108</v>
      </c>
      <c r="AU234" s="209" t="s">
        <v>76</v>
      </c>
      <c r="AY234" s="18" t="s">
        <v>106</v>
      </c>
      <c r="BE234" s="210">
        <f>IF(N234="základní",J234,0)</f>
        <v>0</v>
      </c>
      <c r="BF234" s="210">
        <f>IF(N234="snížená",J234,0)</f>
        <v>0</v>
      </c>
      <c r="BG234" s="210">
        <f>IF(N234="zákl. přenesená",J234,0)</f>
        <v>0</v>
      </c>
      <c r="BH234" s="210">
        <f>IF(N234="sníž. přenesená",J234,0)</f>
        <v>0</v>
      </c>
      <c r="BI234" s="210">
        <f>IF(N234="nulová",J234,0)</f>
        <v>0</v>
      </c>
      <c r="BJ234" s="18" t="s">
        <v>74</v>
      </c>
      <c r="BK234" s="210">
        <f>ROUND(I234*H234,2)</f>
        <v>0</v>
      </c>
      <c r="BL234" s="18" t="s">
        <v>113</v>
      </c>
      <c r="BM234" s="209" t="s">
        <v>349</v>
      </c>
    </row>
    <row r="235" s="2" customFormat="1">
      <c r="A235" s="39"/>
      <c r="B235" s="40"/>
      <c r="C235" s="41"/>
      <c r="D235" s="211" t="s">
        <v>115</v>
      </c>
      <c r="E235" s="41"/>
      <c r="F235" s="212" t="s">
        <v>350</v>
      </c>
      <c r="G235" s="41"/>
      <c r="H235" s="41"/>
      <c r="I235" s="213"/>
      <c r="J235" s="41"/>
      <c r="K235" s="41"/>
      <c r="L235" s="45"/>
      <c r="M235" s="214"/>
      <c r="N235" s="215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115</v>
      </c>
      <c r="AU235" s="18" t="s">
        <v>76</v>
      </c>
    </row>
    <row r="236" s="13" customFormat="1">
      <c r="A236" s="13"/>
      <c r="B236" s="216"/>
      <c r="C236" s="217"/>
      <c r="D236" s="211" t="s">
        <v>121</v>
      </c>
      <c r="E236" s="218" t="s">
        <v>19</v>
      </c>
      <c r="F236" s="219" t="s">
        <v>351</v>
      </c>
      <c r="G236" s="217"/>
      <c r="H236" s="218" t="s">
        <v>19</v>
      </c>
      <c r="I236" s="220"/>
      <c r="J236" s="217"/>
      <c r="K236" s="217"/>
      <c r="L236" s="221"/>
      <c r="M236" s="222"/>
      <c r="N236" s="223"/>
      <c r="O236" s="223"/>
      <c r="P236" s="223"/>
      <c r="Q236" s="223"/>
      <c r="R236" s="223"/>
      <c r="S236" s="223"/>
      <c r="T236" s="22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25" t="s">
        <v>121</v>
      </c>
      <c r="AU236" s="225" t="s">
        <v>76</v>
      </c>
      <c r="AV236" s="13" t="s">
        <v>74</v>
      </c>
      <c r="AW236" s="13" t="s">
        <v>31</v>
      </c>
      <c r="AX236" s="13" t="s">
        <v>69</v>
      </c>
      <c r="AY236" s="225" t="s">
        <v>106</v>
      </c>
    </row>
    <row r="237" s="14" customFormat="1">
      <c r="A237" s="14"/>
      <c r="B237" s="226"/>
      <c r="C237" s="227"/>
      <c r="D237" s="211" t="s">
        <v>121</v>
      </c>
      <c r="E237" s="228" t="s">
        <v>19</v>
      </c>
      <c r="F237" s="229" t="s">
        <v>352</v>
      </c>
      <c r="G237" s="227"/>
      <c r="H237" s="230">
        <v>1750</v>
      </c>
      <c r="I237" s="231"/>
      <c r="J237" s="227"/>
      <c r="K237" s="227"/>
      <c r="L237" s="232"/>
      <c r="M237" s="233"/>
      <c r="N237" s="234"/>
      <c r="O237" s="234"/>
      <c r="P237" s="234"/>
      <c r="Q237" s="234"/>
      <c r="R237" s="234"/>
      <c r="S237" s="234"/>
      <c r="T237" s="23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36" t="s">
        <v>121</v>
      </c>
      <c r="AU237" s="236" t="s">
        <v>76</v>
      </c>
      <c r="AV237" s="14" t="s">
        <v>76</v>
      </c>
      <c r="AW237" s="14" t="s">
        <v>31</v>
      </c>
      <c r="AX237" s="14" t="s">
        <v>74</v>
      </c>
      <c r="AY237" s="236" t="s">
        <v>106</v>
      </c>
    </row>
    <row r="238" s="2" customFormat="1" ht="16.5" customHeight="1">
      <c r="A238" s="39"/>
      <c r="B238" s="40"/>
      <c r="C238" s="198" t="s">
        <v>247</v>
      </c>
      <c r="D238" s="198" t="s">
        <v>108</v>
      </c>
      <c r="E238" s="199" t="s">
        <v>353</v>
      </c>
      <c r="F238" s="200" t="s">
        <v>354</v>
      </c>
      <c r="G238" s="201" t="s">
        <v>319</v>
      </c>
      <c r="H238" s="202">
        <v>106</v>
      </c>
      <c r="I238" s="203"/>
      <c r="J238" s="204">
        <f>ROUND(I238*H238,2)</f>
        <v>0</v>
      </c>
      <c r="K238" s="200" t="s">
        <v>112</v>
      </c>
      <c r="L238" s="45"/>
      <c r="M238" s="205" t="s">
        <v>19</v>
      </c>
      <c r="N238" s="206" t="s">
        <v>40</v>
      </c>
      <c r="O238" s="85"/>
      <c r="P238" s="207">
        <f>O238*H238</f>
        <v>0</v>
      </c>
      <c r="Q238" s="207">
        <v>0.00011</v>
      </c>
      <c r="R238" s="207">
        <f>Q238*H238</f>
        <v>0.01166</v>
      </c>
      <c r="S238" s="207">
        <v>0</v>
      </c>
      <c r="T238" s="208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09" t="s">
        <v>113</v>
      </c>
      <c r="AT238" s="209" t="s">
        <v>108</v>
      </c>
      <c r="AU238" s="209" t="s">
        <v>76</v>
      </c>
      <c r="AY238" s="18" t="s">
        <v>106</v>
      </c>
      <c r="BE238" s="210">
        <f>IF(N238="základní",J238,0)</f>
        <v>0</v>
      </c>
      <c r="BF238" s="210">
        <f>IF(N238="snížená",J238,0)</f>
        <v>0</v>
      </c>
      <c r="BG238" s="210">
        <f>IF(N238="zákl. přenesená",J238,0)</f>
        <v>0</v>
      </c>
      <c r="BH238" s="210">
        <f>IF(N238="sníž. přenesená",J238,0)</f>
        <v>0</v>
      </c>
      <c r="BI238" s="210">
        <f>IF(N238="nulová",J238,0)</f>
        <v>0</v>
      </c>
      <c r="BJ238" s="18" t="s">
        <v>74</v>
      </c>
      <c r="BK238" s="210">
        <f>ROUND(I238*H238,2)</f>
        <v>0</v>
      </c>
      <c r="BL238" s="18" t="s">
        <v>113</v>
      </c>
      <c r="BM238" s="209" t="s">
        <v>355</v>
      </c>
    </row>
    <row r="239" s="2" customFormat="1">
      <c r="A239" s="39"/>
      <c r="B239" s="40"/>
      <c r="C239" s="41"/>
      <c r="D239" s="211" t="s">
        <v>115</v>
      </c>
      <c r="E239" s="41"/>
      <c r="F239" s="212" t="s">
        <v>356</v>
      </c>
      <c r="G239" s="41"/>
      <c r="H239" s="41"/>
      <c r="I239" s="213"/>
      <c r="J239" s="41"/>
      <c r="K239" s="41"/>
      <c r="L239" s="45"/>
      <c r="M239" s="214"/>
      <c r="N239" s="215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115</v>
      </c>
      <c r="AU239" s="18" t="s">
        <v>76</v>
      </c>
    </row>
    <row r="240" s="13" customFormat="1">
      <c r="A240" s="13"/>
      <c r="B240" s="216"/>
      <c r="C240" s="217"/>
      <c r="D240" s="211" t="s">
        <v>121</v>
      </c>
      <c r="E240" s="218" t="s">
        <v>19</v>
      </c>
      <c r="F240" s="219" t="s">
        <v>357</v>
      </c>
      <c r="G240" s="217"/>
      <c r="H240" s="218" t="s">
        <v>19</v>
      </c>
      <c r="I240" s="220"/>
      <c r="J240" s="217"/>
      <c r="K240" s="217"/>
      <c r="L240" s="221"/>
      <c r="M240" s="222"/>
      <c r="N240" s="223"/>
      <c r="O240" s="223"/>
      <c r="P240" s="223"/>
      <c r="Q240" s="223"/>
      <c r="R240" s="223"/>
      <c r="S240" s="223"/>
      <c r="T240" s="22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25" t="s">
        <v>121</v>
      </c>
      <c r="AU240" s="225" t="s">
        <v>76</v>
      </c>
      <c r="AV240" s="13" t="s">
        <v>74</v>
      </c>
      <c r="AW240" s="13" t="s">
        <v>31</v>
      </c>
      <c r="AX240" s="13" t="s">
        <v>69</v>
      </c>
      <c r="AY240" s="225" t="s">
        <v>106</v>
      </c>
    </row>
    <row r="241" s="14" customFormat="1">
      <c r="A241" s="14"/>
      <c r="B241" s="226"/>
      <c r="C241" s="227"/>
      <c r="D241" s="211" t="s">
        <v>121</v>
      </c>
      <c r="E241" s="228" t="s">
        <v>19</v>
      </c>
      <c r="F241" s="229" t="s">
        <v>358</v>
      </c>
      <c r="G241" s="227"/>
      <c r="H241" s="230">
        <v>76</v>
      </c>
      <c r="I241" s="231"/>
      <c r="J241" s="227"/>
      <c r="K241" s="227"/>
      <c r="L241" s="232"/>
      <c r="M241" s="233"/>
      <c r="N241" s="234"/>
      <c r="O241" s="234"/>
      <c r="P241" s="234"/>
      <c r="Q241" s="234"/>
      <c r="R241" s="234"/>
      <c r="S241" s="234"/>
      <c r="T241" s="23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36" t="s">
        <v>121</v>
      </c>
      <c r="AU241" s="236" t="s">
        <v>76</v>
      </c>
      <c r="AV241" s="14" t="s">
        <v>76</v>
      </c>
      <c r="AW241" s="14" t="s">
        <v>31</v>
      </c>
      <c r="AX241" s="14" t="s">
        <v>69</v>
      </c>
      <c r="AY241" s="236" t="s">
        <v>106</v>
      </c>
    </row>
    <row r="242" s="13" customFormat="1">
      <c r="A242" s="13"/>
      <c r="B242" s="216"/>
      <c r="C242" s="217"/>
      <c r="D242" s="211" t="s">
        <v>121</v>
      </c>
      <c r="E242" s="218" t="s">
        <v>19</v>
      </c>
      <c r="F242" s="219" t="s">
        <v>359</v>
      </c>
      <c r="G242" s="217"/>
      <c r="H242" s="218" t="s">
        <v>19</v>
      </c>
      <c r="I242" s="220"/>
      <c r="J242" s="217"/>
      <c r="K242" s="217"/>
      <c r="L242" s="221"/>
      <c r="M242" s="222"/>
      <c r="N242" s="223"/>
      <c r="O242" s="223"/>
      <c r="P242" s="223"/>
      <c r="Q242" s="223"/>
      <c r="R242" s="223"/>
      <c r="S242" s="223"/>
      <c r="T242" s="22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25" t="s">
        <v>121</v>
      </c>
      <c r="AU242" s="225" t="s">
        <v>76</v>
      </c>
      <c r="AV242" s="13" t="s">
        <v>74</v>
      </c>
      <c r="AW242" s="13" t="s">
        <v>31</v>
      </c>
      <c r="AX242" s="13" t="s">
        <v>69</v>
      </c>
      <c r="AY242" s="225" t="s">
        <v>106</v>
      </c>
    </row>
    <row r="243" s="14" customFormat="1">
      <c r="A243" s="14"/>
      <c r="B243" s="226"/>
      <c r="C243" s="227"/>
      <c r="D243" s="211" t="s">
        <v>121</v>
      </c>
      <c r="E243" s="228" t="s">
        <v>19</v>
      </c>
      <c r="F243" s="229" t="s">
        <v>300</v>
      </c>
      <c r="G243" s="227"/>
      <c r="H243" s="230">
        <v>30</v>
      </c>
      <c r="I243" s="231"/>
      <c r="J243" s="227"/>
      <c r="K243" s="227"/>
      <c r="L243" s="232"/>
      <c r="M243" s="233"/>
      <c r="N243" s="234"/>
      <c r="O243" s="234"/>
      <c r="P243" s="234"/>
      <c r="Q243" s="234"/>
      <c r="R243" s="234"/>
      <c r="S243" s="234"/>
      <c r="T243" s="23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36" t="s">
        <v>121</v>
      </c>
      <c r="AU243" s="236" t="s">
        <v>76</v>
      </c>
      <c r="AV243" s="14" t="s">
        <v>76</v>
      </c>
      <c r="AW243" s="14" t="s">
        <v>31</v>
      </c>
      <c r="AX243" s="14" t="s">
        <v>69</v>
      </c>
      <c r="AY243" s="236" t="s">
        <v>106</v>
      </c>
    </row>
    <row r="244" s="15" customFormat="1">
      <c r="A244" s="15"/>
      <c r="B244" s="238"/>
      <c r="C244" s="239"/>
      <c r="D244" s="211" t="s">
        <v>121</v>
      </c>
      <c r="E244" s="240" t="s">
        <v>19</v>
      </c>
      <c r="F244" s="241" t="s">
        <v>153</v>
      </c>
      <c r="G244" s="239"/>
      <c r="H244" s="242">
        <v>106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48" t="s">
        <v>121</v>
      </c>
      <c r="AU244" s="248" t="s">
        <v>76</v>
      </c>
      <c r="AV244" s="15" t="s">
        <v>113</v>
      </c>
      <c r="AW244" s="15" t="s">
        <v>31</v>
      </c>
      <c r="AX244" s="15" t="s">
        <v>74</v>
      </c>
      <c r="AY244" s="248" t="s">
        <v>106</v>
      </c>
    </row>
    <row r="245" s="2" customFormat="1" ht="16.5" customHeight="1">
      <c r="A245" s="39"/>
      <c r="B245" s="40"/>
      <c r="C245" s="198" t="s">
        <v>360</v>
      </c>
      <c r="D245" s="198" t="s">
        <v>108</v>
      </c>
      <c r="E245" s="199" t="s">
        <v>361</v>
      </c>
      <c r="F245" s="200" t="s">
        <v>362</v>
      </c>
      <c r="G245" s="201" t="s">
        <v>319</v>
      </c>
      <c r="H245" s="202">
        <v>1856</v>
      </c>
      <c r="I245" s="203"/>
      <c r="J245" s="204">
        <f>ROUND(I245*H245,2)</f>
        <v>0</v>
      </c>
      <c r="K245" s="200" t="s">
        <v>112</v>
      </c>
      <c r="L245" s="45"/>
      <c r="M245" s="205" t="s">
        <v>19</v>
      </c>
      <c r="N245" s="206" t="s">
        <v>40</v>
      </c>
      <c r="O245" s="85"/>
      <c r="P245" s="207">
        <f>O245*H245</f>
        <v>0</v>
      </c>
      <c r="Q245" s="207">
        <v>0</v>
      </c>
      <c r="R245" s="207">
        <f>Q245*H245</f>
        <v>0</v>
      </c>
      <c r="S245" s="207">
        <v>0</v>
      </c>
      <c r="T245" s="208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09" t="s">
        <v>113</v>
      </c>
      <c r="AT245" s="209" t="s">
        <v>108</v>
      </c>
      <c r="AU245" s="209" t="s">
        <v>76</v>
      </c>
      <c r="AY245" s="18" t="s">
        <v>106</v>
      </c>
      <c r="BE245" s="210">
        <f>IF(N245="základní",J245,0)</f>
        <v>0</v>
      </c>
      <c r="BF245" s="210">
        <f>IF(N245="snížená",J245,0)</f>
        <v>0</v>
      </c>
      <c r="BG245" s="210">
        <f>IF(N245="zákl. přenesená",J245,0)</f>
        <v>0</v>
      </c>
      <c r="BH245" s="210">
        <f>IF(N245="sníž. přenesená",J245,0)</f>
        <v>0</v>
      </c>
      <c r="BI245" s="210">
        <f>IF(N245="nulová",J245,0)</f>
        <v>0</v>
      </c>
      <c r="BJ245" s="18" t="s">
        <v>74</v>
      </c>
      <c r="BK245" s="210">
        <f>ROUND(I245*H245,2)</f>
        <v>0</v>
      </c>
      <c r="BL245" s="18" t="s">
        <v>113</v>
      </c>
      <c r="BM245" s="209" t="s">
        <v>363</v>
      </c>
    </row>
    <row r="246" s="2" customFormat="1">
      <c r="A246" s="39"/>
      <c r="B246" s="40"/>
      <c r="C246" s="41"/>
      <c r="D246" s="211" t="s">
        <v>115</v>
      </c>
      <c r="E246" s="41"/>
      <c r="F246" s="212" t="s">
        <v>364</v>
      </c>
      <c r="G246" s="41"/>
      <c r="H246" s="41"/>
      <c r="I246" s="213"/>
      <c r="J246" s="41"/>
      <c r="K246" s="41"/>
      <c r="L246" s="45"/>
      <c r="M246" s="214"/>
      <c r="N246" s="215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115</v>
      </c>
      <c r="AU246" s="18" t="s">
        <v>76</v>
      </c>
    </row>
    <row r="247" s="13" customFormat="1">
      <c r="A247" s="13"/>
      <c r="B247" s="216"/>
      <c r="C247" s="217"/>
      <c r="D247" s="211" t="s">
        <v>121</v>
      </c>
      <c r="E247" s="218" t="s">
        <v>19</v>
      </c>
      <c r="F247" s="219" t="s">
        <v>351</v>
      </c>
      <c r="G247" s="217"/>
      <c r="H247" s="218" t="s">
        <v>19</v>
      </c>
      <c r="I247" s="220"/>
      <c r="J247" s="217"/>
      <c r="K247" s="217"/>
      <c r="L247" s="221"/>
      <c r="M247" s="222"/>
      <c r="N247" s="223"/>
      <c r="O247" s="223"/>
      <c r="P247" s="223"/>
      <c r="Q247" s="223"/>
      <c r="R247" s="223"/>
      <c r="S247" s="223"/>
      <c r="T247" s="22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25" t="s">
        <v>121</v>
      </c>
      <c r="AU247" s="225" t="s">
        <v>76</v>
      </c>
      <c r="AV247" s="13" t="s">
        <v>74</v>
      </c>
      <c r="AW247" s="13" t="s">
        <v>31</v>
      </c>
      <c r="AX247" s="13" t="s">
        <v>69</v>
      </c>
      <c r="AY247" s="225" t="s">
        <v>106</v>
      </c>
    </row>
    <row r="248" s="14" customFormat="1">
      <c r="A248" s="14"/>
      <c r="B248" s="226"/>
      <c r="C248" s="227"/>
      <c r="D248" s="211" t="s">
        <v>121</v>
      </c>
      <c r="E248" s="228" t="s">
        <v>19</v>
      </c>
      <c r="F248" s="229" t="s">
        <v>352</v>
      </c>
      <c r="G248" s="227"/>
      <c r="H248" s="230">
        <v>1750</v>
      </c>
      <c r="I248" s="231"/>
      <c r="J248" s="227"/>
      <c r="K248" s="227"/>
      <c r="L248" s="232"/>
      <c r="M248" s="233"/>
      <c r="N248" s="234"/>
      <c r="O248" s="234"/>
      <c r="P248" s="234"/>
      <c r="Q248" s="234"/>
      <c r="R248" s="234"/>
      <c r="S248" s="234"/>
      <c r="T248" s="23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36" t="s">
        <v>121</v>
      </c>
      <c r="AU248" s="236" t="s">
        <v>76</v>
      </c>
      <c r="AV248" s="14" t="s">
        <v>76</v>
      </c>
      <c r="AW248" s="14" t="s">
        <v>31</v>
      </c>
      <c r="AX248" s="14" t="s">
        <v>69</v>
      </c>
      <c r="AY248" s="236" t="s">
        <v>106</v>
      </c>
    </row>
    <row r="249" s="13" customFormat="1">
      <c r="A249" s="13"/>
      <c r="B249" s="216"/>
      <c r="C249" s="217"/>
      <c r="D249" s="211" t="s">
        <v>121</v>
      </c>
      <c r="E249" s="218" t="s">
        <v>19</v>
      </c>
      <c r="F249" s="219" t="s">
        <v>357</v>
      </c>
      <c r="G249" s="217"/>
      <c r="H249" s="218" t="s">
        <v>19</v>
      </c>
      <c r="I249" s="220"/>
      <c r="J249" s="217"/>
      <c r="K249" s="217"/>
      <c r="L249" s="221"/>
      <c r="M249" s="222"/>
      <c r="N249" s="223"/>
      <c r="O249" s="223"/>
      <c r="P249" s="223"/>
      <c r="Q249" s="223"/>
      <c r="R249" s="223"/>
      <c r="S249" s="223"/>
      <c r="T249" s="22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5" t="s">
        <v>121</v>
      </c>
      <c r="AU249" s="225" t="s">
        <v>76</v>
      </c>
      <c r="AV249" s="13" t="s">
        <v>74</v>
      </c>
      <c r="AW249" s="13" t="s">
        <v>31</v>
      </c>
      <c r="AX249" s="13" t="s">
        <v>69</v>
      </c>
      <c r="AY249" s="225" t="s">
        <v>106</v>
      </c>
    </row>
    <row r="250" s="14" customFormat="1">
      <c r="A250" s="14"/>
      <c r="B250" s="226"/>
      <c r="C250" s="227"/>
      <c r="D250" s="211" t="s">
        <v>121</v>
      </c>
      <c r="E250" s="228" t="s">
        <v>19</v>
      </c>
      <c r="F250" s="229" t="s">
        <v>358</v>
      </c>
      <c r="G250" s="227"/>
      <c r="H250" s="230">
        <v>76</v>
      </c>
      <c r="I250" s="231"/>
      <c r="J250" s="227"/>
      <c r="K250" s="227"/>
      <c r="L250" s="232"/>
      <c r="M250" s="233"/>
      <c r="N250" s="234"/>
      <c r="O250" s="234"/>
      <c r="P250" s="234"/>
      <c r="Q250" s="234"/>
      <c r="R250" s="234"/>
      <c r="S250" s="234"/>
      <c r="T250" s="23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36" t="s">
        <v>121</v>
      </c>
      <c r="AU250" s="236" t="s">
        <v>76</v>
      </c>
      <c r="AV250" s="14" t="s">
        <v>76</v>
      </c>
      <c r="AW250" s="14" t="s">
        <v>31</v>
      </c>
      <c r="AX250" s="14" t="s">
        <v>69</v>
      </c>
      <c r="AY250" s="236" t="s">
        <v>106</v>
      </c>
    </row>
    <row r="251" s="13" customFormat="1">
      <c r="A251" s="13"/>
      <c r="B251" s="216"/>
      <c r="C251" s="217"/>
      <c r="D251" s="211" t="s">
        <v>121</v>
      </c>
      <c r="E251" s="218" t="s">
        <v>19</v>
      </c>
      <c r="F251" s="219" t="s">
        <v>359</v>
      </c>
      <c r="G251" s="217"/>
      <c r="H251" s="218" t="s">
        <v>19</v>
      </c>
      <c r="I251" s="220"/>
      <c r="J251" s="217"/>
      <c r="K251" s="217"/>
      <c r="L251" s="221"/>
      <c r="M251" s="222"/>
      <c r="N251" s="223"/>
      <c r="O251" s="223"/>
      <c r="P251" s="223"/>
      <c r="Q251" s="223"/>
      <c r="R251" s="223"/>
      <c r="S251" s="223"/>
      <c r="T251" s="22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25" t="s">
        <v>121</v>
      </c>
      <c r="AU251" s="225" t="s">
        <v>76</v>
      </c>
      <c r="AV251" s="13" t="s">
        <v>74</v>
      </c>
      <c r="AW251" s="13" t="s">
        <v>31</v>
      </c>
      <c r="AX251" s="13" t="s">
        <v>69</v>
      </c>
      <c r="AY251" s="225" t="s">
        <v>106</v>
      </c>
    </row>
    <row r="252" s="14" customFormat="1">
      <c r="A252" s="14"/>
      <c r="B252" s="226"/>
      <c r="C252" s="227"/>
      <c r="D252" s="211" t="s">
        <v>121</v>
      </c>
      <c r="E252" s="228" t="s">
        <v>19</v>
      </c>
      <c r="F252" s="229" t="s">
        <v>300</v>
      </c>
      <c r="G252" s="227"/>
      <c r="H252" s="230">
        <v>30</v>
      </c>
      <c r="I252" s="231"/>
      <c r="J252" s="227"/>
      <c r="K252" s="227"/>
      <c r="L252" s="232"/>
      <c r="M252" s="233"/>
      <c r="N252" s="234"/>
      <c r="O252" s="234"/>
      <c r="P252" s="234"/>
      <c r="Q252" s="234"/>
      <c r="R252" s="234"/>
      <c r="S252" s="234"/>
      <c r="T252" s="23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36" t="s">
        <v>121</v>
      </c>
      <c r="AU252" s="236" t="s">
        <v>76</v>
      </c>
      <c r="AV252" s="14" t="s">
        <v>76</v>
      </c>
      <c r="AW252" s="14" t="s">
        <v>31</v>
      </c>
      <c r="AX252" s="14" t="s">
        <v>69</v>
      </c>
      <c r="AY252" s="236" t="s">
        <v>106</v>
      </c>
    </row>
    <row r="253" s="15" customFormat="1">
      <c r="A253" s="15"/>
      <c r="B253" s="238"/>
      <c r="C253" s="239"/>
      <c r="D253" s="211" t="s">
        <v>121</v>
      </c>
      <c r="E253" s="240" t="s">
        <v>19</v>
      </c>
      <c r="F253" s="241" t="s">
        <v>153</v>
      </c>
      <c r="G253" s="239"/>
      <c r="H253" s="242">
        <v>1856</v>
      </c>
      <c r="I253" s="243"/>
      <c r="J253" s="239"/>
      <c r="K253" s="239"/>
      <c r="L253" s="244"/>
      <c r="M253" s="245"/>
      <c r="N253" s="246"/>
      <c r="O253" s="246"/>
      <c r="P253" s="246"/>
      <c r="Q253" s="246"/>
      <c r="R253" s="246"/>
      <c r="S253" s="246"/>
      <c r="T253" s="247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48" t="s">
        <v>121</v>
      </c>
      <c r="AU253" s="248" t="s">
        <v>76</v>
      </c>
      <c r="AV253" s="15" t="s">
        <v>113</v>
      </c>
      <c r="AW253" s="15" t="s">
        <v>31</v>
      </c>
      <c r="AX253" s="15" t="s">
        <v>74</v>
      </c>
      <c r="AY253" s="248" t="s">
        <v>106</v>
      </c>
    </row>
    <row r="254" s="2" customFormat="1" ht="16.5" customHeight="1">
      <c r="A254" s="39"/>
      <c r="B254" s="40"/>
      <c r="C254" s="198" t="s">
        <v>365</v>
      </c>
      <c r="D254" s="198" t="s">
        <v>108</v>
      </c>
      <c r="E254" s="199" t="s">
        <v>366</v>
      </c>
      <c r="F254" s="200" t="s">
        <v>367</v>
      </c>
      <c r="G254" s="201" t="s">
        <v>319</v>
      </c>
      <c r="H254" s="202">
        <v>31</v>
      </c>
      <c r="I254" s="203"/>
      <c r="J254" s="204">
        <f>ROUND(I254*H254,2)</f>
        <v>0</v>
      </c>
      <c r="K254" s="200" t="s">
        <v>112</v>
      </c>
      <c r="L254" s="45"/>
      <c r="M254" s="205" t="s">
        <v>19</v>
      </c>
      <c r="N254" s="206" t="s">
        <v>40</v>
      </c>
      <c r="O254" s="85"/>
      <c r="P254" s="207">
        <f>O254*H254</f>
        <v>0</v>
      </c>
      <c r="Q254" s="207">
        <v>0.15540000000000001</v>
      </c>
      <c r="R254" s="207">
        <f>Q254*H254</f>
        <v>4.8174000000000001</v>
      </c>
      <c r="S254" s="207">
        <v>0</v>
      </c>
      <c r="T254" s="208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09" t="s">
        <v>113</v>
      </c>
      <c r="AT254" s="209" t="s">
        <v>108</v>
      </c>
      <c r="AU254" s="209" t="s">
        <v>76</v>
      </c>
      <c r="AY254" s="18" t="s">
        <v>106</v>
      </c>
      <c r="BE254" s="210">
        <f>IF(N254="základní",J254,0)</f>
        <v>0</v>
      </c>
      <c r="BF254" s="210">
        <f>IF(N254="snížená",J254,0)</f>
        <v>0</v>
      </c>
      <c r="BG254" s="210">
        <f>IF(N254="zákl. přenesená",J254,0)</f>
        <v>0</v>
      </c>
      <c r="BH254" s="210">
        <f>IF(N254="sníž. přenesená",J254,0)</f>
        <v>0</v>
      </c>
      <c r="BI254" s="210">
        <f>IF(N254="nulová",J254,0)</f>
        <v>0</v>
      </c>
      <c r="BJ254" s="18" t="s">
        <v>74</v>
      </c>
      <c r="BK254" s="210">
        <f>ROUND(I254*H254,2)</f>
        <v>0</v>
      </c>
      <c r="BL254" s="18" t="s">
        <v>113</v>
      </c>
      <c r="BM254" s="209" t="s">
        <v>368</v>
      </c>
    </row>
    <row r="255" s="2" customFormat="1">
      <c r="A255" s="39"/>
      <c r="B255" s="40"/>
      <c r="C255" s="41"/>
      <c r="D255" s="211" t="s">
        <v>115</v>
      </c>
      <c r="E255" s="41"/>
      <c r="F255" s="212" t="s">
        <v>369</v>
      </c>
      <c r="G255" s="41"/>
      <c r="H255" s="41"/>
      <c r="I255" s="213"/>
      <c r="J255" s="41"/>
      <c r="K255" s="41"/>
      <c r="L255" s="45"/>
      <c r="M255" s="214"/>
      <c r="N255" s="215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115</v>
      </c>
      <c r="AU255" s="18" t="s">
        <v>76</v>
      </c>
    </row>
    <row r="256" s="13" customFormat="1">
      <c r="A256" s="13"/>
      <c r="B256" s="216"/>
      <c r="C256" s="217"/>
      <c r="D256" s="211" t="s">
        <v>121</v>
      </c>
      <c r="E256" s="218" t="s">
        <v>19</v>
      </c>
      <c r="F256" s="219" t="s">
        <v>370</v>
      </c>
      <c r="G256" s="217"/>
      <c r="H256" s="218" t="s">
        <v>19</v>
      </c>
      <c r="I256" s="220"/>
      <c r="J256" s="217"/>
      <c r="K256" s="217"/>
      <c r="L256" s="221"/>
      <c r="M256" s="222"/>
      <c r="N256" s="223"/>
      <c r="O256" s="223"/>
      <c r="P256" s="223"/>
      <c r="Q256" s="223"/>
      <c r="R256" s="223"/>
      <c r="S256" s="223"/>
      <c r="T256" s="22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25" t="s">
        <v>121</v>
      </c>
      <c r="AU256" s="225" t="s">
        <v>76</v>
      </c>
      <c r="AV256" s="13" t="s">
        <v>74</v>
      </c>
      <c r="AW256" s="13" t="s">
        <v>31</v>
      </c>
      <c r="AX256" s="13" t="s">
        <v>69</v>
      </c>
      <c r="AY256" s="225" t="s">
        <v>106</v>
      </c>
    </row>
    <row r="257" s="14" customFormat="1">
      <c r="A257" s="14"/>
      <c r="B257" s="226"/>
      <c r="C257" s="227"/>
      <c r="D257" s="211" t="s">
        <v>121</v>
      </c>
      <c r="E257" s="228" t="s">
        <v>19</v>
      </c>
      <c r="F257" s="229" t="s">
        <v>371</v>
      </c>
      <c r="G257" s="227"/>
      <c r="H257" s="230">
        <v>26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36" t="s">
        <v>121</v>
      </c>
      <c r="AU257" s="236" t="s">
        <v>76</v>
      </c>
      <c r="AV257" s="14" t="s">
        <v>76</v>
      </c>
      <c r="AW257" s="14" t="s">
        <v>31</v>
      </c>
      <c r="AX257" s="14" t="s">
        <v>69</v>
      </c>
      <c r="AY257" s="236" t="s">
        <v>106</v>
      </c>
    </row>
    <row r="258" s="13" customFormat="1">
      <c r="A258" s="13"/>
      <c r="B258" s="216"/>
      <c r="C258" s="217"/>
      <c r="D258" s="211" t="s">
        <v>121</v>
      </c>
      <c r="E258" s="218" t="s">
        <v>19</v>
      </c>
      <c r="F258" s="219" t="s">
        <v>372</v>
      </c>
      <c r="G258" s="217"/>
      <c r="H258" s="218" t="s">
        <v>19</v>
      </c>
      <c r="I258" s="220"/>
      <c r="J258" s="217"/>
      <c r="K258" s="217"/>
      <c r="L258" s="221"/>
      <c r="M258" s="222"/>
      <c r="N258" s="223"/>
      <c r="O258" s="223"/>
      <c r="P258" s="223"/>
      <c r="Q258" s="223"/>
      <c r="R258" s="223"/>
      <c r="S258" s="223"/>
      <c r="T258" s="22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25" t="s">
        <v>121</v>
      </c>
      <c r="AU258" s="225" t="s">
        <v>76</v>
      </c>
      <c r="AV258" s="13" t="s">
        <v>74</v>
      </c>
      <c r="AW258" s="13" t="s">
        <v>31</v>
      </c>
      <c r="AX258" s="13" t="s">
        <v>69</v>
      </c>
      <c r="AY258" s="225" t="s">
        <v>106</v>
      </c>
    </row>
    <row r="259" s="14" customFormat="1">
      <c r="A259" s="14"/>
      <c r="B259" s="226"/>
      <c r="C259" s="227"/>
      <c r="D259" s="211" t="s">
        <v>121</v>
      </c>
      <c r="E259" s="228" t="s">
        <v>19</v>
      </c>
      <c r="F259" s="229" t="s">
        <v>136</v>
      </c>
      <c r="G259" s="227"/>
      <c r="H259" s="230">
        <v>5</v>
      </c>
      <c r="I259" s="231"/>
      <c r="J259" s="227"/>
      <c r="K259" s="227"/>
      <c r="L259" s="232"/>
      <c r="M259" s="233"/>
      <c r="N259" s="234"/>
      <c r="O259" s="234"/>
      <c r="P259" s="234"/>
      <c r="Q259" s="234"/>
      <c r="R259" s="234"/>
      <c r="S259" s="234"/>
      <c r="T259" s="23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36" t="s">
        <v>121</v>
      </c>
      <c r="AU259" s="236" t="s">
        <v>76</v>
      </c>
      <c r="AV259" s="14" t="s">
        <v>76</v>
      </c>
      <c r="AW259" s="14" t="s">
        <v>31</v>
      </c>
      <c r="AX259" s="14" t="s">
        <v>69</v>
      </c>
      <c r="AY259" s="236" t="s">
        <v>106</v>
      </c>
    </row>
    <row r="260" s="15" customFormat="1">
      <c r="A260" s="15"/>
      <c r="B260" s="238"/>
      <c r="C260" s="239"/>
      <c r="D260" s="211" t="s">
        <v>121</v>
      </c>
      <c r="E260" s="240" t="s">
        <v>19</v>
      </c>
      <c r="F260" s="241" t="s">
        <v>153</v>
      </c>
      <c r="G260" s="239"/>
      <c r="H260" s="242">
        <v>31</v>
      </c>
      <c r="I260" s="243"/>
      <c r="J260" s="239"/>
      <c r="K260" s="239"/>
      <c r="L260" s="244"/>
      <c r="M260" s="245"/>
      <c r="N260" s="246"/>
      <c r="O260" s="246"/>
      <c r="P260" s="246"/>
      <c r="Q260" s="246"/>
      <c r="R260" s="246"/>
      <c r="S260" s="246"/>
      <c r="T260" s="247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48" t="s">
        <v>121</v>
      </c>
      <c r="AU260" s="248" t="s">
        <v>76</v>
      </c>
      <c r="AV260" s="15" t="s">
        <v>113</v>
      </c>
      <c r="AW260" s="15" t="s">
        <v>31</v>
      </c>
      <c r="AX260" s="15" t="s">
        <v>74</v>
      </c>
      <c r="AY260" s="248" t="s">
        <v>106</v>
      </c>
    </row>
    <row r="261" s="2" customFormat="1" ht="16.5" customHeight="1">
      <c r="A261" s="39"/>
      <c r="B261" s="40"/>
      <c r="C261" s="249" t="s">
        <v>373</v>
      </c>
      <c r="D261" s="249" t="s">
        <v>182</v>
      </c>
      <c r="E261" s="250" t="s">
        <v>374</v>
      </c>
      <c r="F261" s="251" t="s">
        <v>375</v>
      </c>
      <c r="G261" s="252" t="s">
        <v>319</v>
      </c>
      <c r="H261" s="253">
        <v>26</v>
      </c>
      <c r="I261" s="254"/>
      <c r="J261" s="255">
        <f>ROUND(I261*H261,2)</f>
        <v>0</v>
      </c>
      <c r="K261" s="251" t="s">
        <v>112</v>
      </c>
      <c r="L261" s="256"/>
      <c r="M261" s="257" t="s">
        <v>19</v>
      </c>
      <c r="N261" s="258" t="s">
        <v>40</v>
      </c>
      <c r="O261" s="85"/>
      <c r="P261" s="207">
        <f>O261*H261</f>
        <v>0</v>
      </c>
      <c r="Q261" s="207">
        <v>0.085000000000000006</v>
      </c>
      <c r="R261" s="207">
        <f>Q261*H261</f>
        <v>2.21</v>
      </c>
      <c r="S261" s="207">
        <v>0</v>
      </c>
      <c r="T261" s="208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09" t="s">
        <v>160</v>
      </c>
      <c r="AT261" s="209" t="s">
        <v>182</v>
      </c>
      <c r="AU261" s="209" t="s">
        <v>76</v>
      </c>
      <c r="AY261" s="18" t="s">
        <v>106</v>
      </c>
      <c r="BE261" s="210">
        <f>IF(N261="základní",J261,0)</f>
        <v>0</v>
      </c>
      <c r="BF261" s="210">
        <f>IF(N261="snížená",J261,0)</f>
        <v>0</v>
      </c>
      <c r="BG261" s="210">
        <f>IF(N261="zákl. přenesená",J261,0)</f>
        <v>0</v>
      </c>
      <c r="BH261" s="210">
        <f>IF(N261="sníž. přenesená",J261,0)</f>
        <v>0</v>
      </c>
      <c r="BI261" s="210">
        <f>IF(N261="nulová",J261,0)</f>
        <v>0</v>
      </c>
      <c r="BJ261" s="18" t="s">
        <v>74</v>
      </c>
      <c r="BK261" s="210">
        <f>ROUND(I261*H261,2)</f>
        <v>0</v>
      </c>
      <c r="BL261" s="18" t="s">
        <v>113</v>
      </c>
      <c r="BM261" s="209" t="s">
        <v>376</v>
      </c>
    </row>
    <row r="262" s="2" customFormat="1">
      <c r="A262" s="39"/>
      <c r="B262" s="40"/>
      <c r="C262" s="41"/>
      <c r="D262" s="211" t="s">
        <v>115</v>
      </c>
      <c r="E262" s="41"/>
      <c r="F262" s="212" t="s">
        <v>375</v>
      </c>
      <c r="G262" s="41"/>
      <c r="H262" s="41"/>
      <c r="I262" s="213"/>
      <c r="J262" s="41"/>
      <c r="K262" s="41"/>
      <c r="L262" s="45"/>
      <c r="M262" s="214"/>
      <c r="N262" s="215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115</v>
      </c>
      <c r="AU262" s="18" t="s">
        <v>76</v>
      </c>
    </row>
    <row r="263" s="14" customFormat="1">
      <c r="A263" s="14"/>
      <c r="B263" s="226"/>
      <c r="C263" s="227"/>
      <c r="D263" s="211" t="s">
        <v>121</v>
      </c>
      <c r="E263" s="228" t="s">
        <v>19</v>
      </c>
      <c r="F263" s="229" t="s">
        <v>371</v>
      </c>
      <c r="G263" s="227"/>
      <c r="H263" s="230">
        <v>26</v>
      </c>
      <c r="I263" s="231"/>
      <c r="J263" s="227"/>
      <c r="K263" s="227"/>
      <c r="L263" s="232"/>
      <c r="M263" s="233"/>
      <c r="N263" s="234"/>
      <c r="O263" s="234"/>
      <c r="P263" s="234"/>
      <c r="Q263" s="234"/>
      <c r="R263" s="234"/>
      <c r="S263" s="234"/>
      <c r="T263" s="23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36" t="s">
        <v>121</v>
      </c>
      <c r="AU263" s="236" t="s">
        <v>76</v>
      </c>
      <c r="AV263" s="14" t="s">
        <v>76</v>
      </c>
      <c r="AW263" s="14" t="s">
        <v>31</v>
      </c>
      <c r="AX263" s="14" t="s">
        <v>74</v>
      </c>
      <c r="AY263" s="236" t="s">
        <v>106</v>
      </c>
    </row>
    <row r="264" s="2" customFormat="1" ht="16.5" customHeight="1">
      <c r="A264" s="39"/>
      <c r="B264" s="40"/>
      <c r="C264" s="249" t="s">
        <v>377</v>
      </c>
      <c r="D264" s="249" t="s">
        <v>182</v>
      </c>
      <c r="E264" s="250" t="s">
        <v>378</v>
      </c>
      <c r="F264" s="251" t="s">
        <v>379</v>
      </c>
      <c r="G264" s="252" t="s">
        <v>319</v>
      </c>
      <c r="H264" s="253">
        <v>5</v>
      </c>
      <c r="I264" s="254"/>
      <c r="J264" s="255">
        <f>ROUND(I264*H264,2)</f>
        <v>0</v>
      </c>
      <c r="K264" s="251" t="s">
        <v>112</v>
      </c>
      <c r="L264" s="256"/>
      <c r="M264" s="257" t="s">
        <v>19</v>
      </c>
      <c r="N264" s="258" t="s">
        <v>40</v>
      </c>
      <c r="O264" s="85"/>
      <c r="P264" s="207">
        <f>O264*H264</f>
        <v>0</v>
      </c>
      <c r="Q264" s="207">
        <v>0.064000000000000001</v>
      </c>
      <c r="R264" s="207">
        <f>Q264*H264</f>
        <v>0.32000000000000001</v>
      </c>
      <c r="S264" s="207">
        <v>0</v>
      </c>
      <c r="T264" s="208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09" t="s">
        <v>160</v>
      </c>
      <c r="AT264" s="209" t="s">
        <v>182</v>
      </c>
      <c r="AU264" s="209" t="s">
        <v>76</v>
      </c>
      <c r="AY264" s="18" t="s">
        <v>106</v>
      </c>
      <c r="BE264" s="210">
        <f>IF(N264="základní",J264,0)</f>
        <v>0</v>
      </c>
      <c r="BF264" s="210">
        <f>IF(N264="snížená",J264,0)</f>
        <v>0</v>
      </c>
      <c r="BG264" s="210">
        <f>IF(N264="zákl. přenesená",J264,0)</f>
        <v>0</v>
      </c>
      <c r="BH264" s="210">
        <f>IF(N264="sníž. přenesená",J264,0)</f>
        <v>0</v>
      </c>
      <c r="BI264" s="210">
        <f>IF(N264="nulová",J264,0)</f>
        <v>0</v>
      </c>
      <c r="BJ264" s="18" t="s">
        <v>74</v>
      </c>
      <c r="BK264" s="210">
        <f>ROUND(I264*H264,2)</f>
        <v>0</v>
      </c>
      <c r="BL264" s="18" t="s">
        <v>113</v>
      </c>
      <c r="BM264" s="209" t="s">
        <v>380</v>
      </c>
    </row>
    <row r="265" s="2" customFormat="1">
      <c r="A265" s="39"/>
      <c r="B265" s="40"/>
      <c r="C265" s="41"/>
      <c r="D265" s="211" t="s">
        <v>115</v>
      </c>
      <c r="E265" s="41"/>
      <c r="F265" s="212" t="s">
        <v>379</v>
      </c>
      <c r="G265" s="41"/>
      <c r="H265" s="41"/>
      <c r="I265" s="213"/>
      <c r="J265" s="41"/>
      <c r="K265" s="41"/>
      <c r="L265" s="45"/>
      <c r="M265" s="214"/>
      <c r="N265" s="215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115</v>
      </c>
      <c r="AU265" s="18" t="s">
        <v>76</v>
      </c>
    </row>
    <row r="266" s="2" customFormat="1" ht="16.5" customHeight="1">
      <c r="A266" s="39"/>
      <c r="B266" s="40"/>
      <c r="C266" s="198" t="s">
        <v>123</v>
      </c>
      <c r="D266" s="198" t="s">
        <v>108</v>
      </c>
      <c r="E266" s="199" t="s">
        <v>381</v>
      </c>
      <c r="F266" s="200" t="s">
        <v>382</v>
      </c>
      <c r="G266" s="201" t="s">
        <v>319</v>
      </c>
      <c r="H266" s="202">
        <v>27.600000000000001</v>
      </c>
      <c r="I266" s="203"/>
      <c r="J266" s="204">
        <f>ROUND(I266*H266,2)</f>
        <v>0</v>
      </c>
      <c r="K266" s="200" t="s">
        <v>112</v>
      </c>
      <c r="L266" s="45"/>
      <c r="M266" s="205" t="s">
        <v>19</v>
      </c>
      <c r="N266" s="206" t="s">
        <v>40</v>
      </c>
      <c r="O266" s="85"/>
      <c r="P266" s="207">
        <f>O266*H266</f>
        <v>0</v>
      </c>
      <c r="Q266" s="207">
        <v>0.1295</v>
      </c>
      <c r="R266" s="207">
        <f>Q266*H266</f>
        <v>3.5742000000000003</v>
      </c>
      <c r="S266" s="207">
        <v>0</v>
      </c>
      <c r="T266" s="208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09" t="s">
        <v>113</v>
      </c>
      <c r="AT266" s="209" t="s">
        <v>108</v>
      </c>
      <c r="AU266" s="209" t="s">
        <v>76</v>
      </c>
      <c r="AY266" s="18" t="s">
        <v>106</v>
      </c>
      <c r="BE266" s="210">
        <f>IF(N266="základní",J266,0)</f>
        <v>0</v>
      </c>
      <c r="BF266" s="210">
        <f>IF(N266="snížená",J266,0)</f>
        <v>0</v>
      </c>
      <c r="BG266" s="210">
        <f>IF(N266="zákl. přenesená",J266,0)</f>
        <v>0</v>
      </c>
      <c r="BH266" s="210">
        <f>IF(N266="sníž. přenesená",J266,0)</f>
        <v>0</v>
      </c>
      <c r="BI266" s="210">
        <f>IF(N266="nulová",J266,0)</f>
        <v>0</v>
      </c>
      <c r="BJ266" s="18" t="s">
        <v>74</v>
      </c>
      <c r="BK266" s="210">
        <f>ROUND(I266*H266,2)</f>
        <v>0</v>
      </c>
      <c r="BL266" s="18" t="s">
        <v>113</v>
      </c>
      <c r="BM266" s="209" t="s">
        <v>383</v>
      </c>
    </row>
    <row r="267" s="2" customFormat="1">
      <c r="A267" s="39"/>
      <c r="B267" s="40"/>
      <c r="C267" s="41"/>
      <c r="D267" s="211" t="s">
        <v>115</v>
      </c>
      <c r="E267" s="41"/>
      <c r="F267" s="212" t="s">
        <v>384</v>
      </c>
      <c r="G267" s="41"/>
      <c r="H267" s="41"/>
      <c r="I267" s="213"/>
      <c r="J267" s="41"/>
      <c r="K267" s="41"/>
      <c r="L267" s="45"/>
      <c r="M267" s="214"/>
      <c r="N267" s="215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115</v>
      </c>
      <c r="AU267" s="18" t="s">
        <v>76</v>
      </c>
    </row>
    <row r="268" s="14" customFormat="1">
      <c r="A268" s="14"/>
      <c r="B268" s="226"/>
      <c r="C268" s="227"/>
      <c r="D268" s="211" t="s">
        <v>121</v>
      </c>
      <c r="E268" s="228" t="s">
        <v>19</v>
      </c>
      <c r="F268" s="229" t="s">
        <v>385</v>
      </c>
      <c r="G268" s="227"/>
      <c r="H268" s="230">
        <v>27.600000000000001</v>
      </c>
      <c r="I268" s="231"/>
      <c r="J268" s="227"/>
      <c r="K268" s="227"/>
      <c r="L268" s="232"/>
      <c r="M268" s="233"/>
      <c r="N268" s="234"/>
      <c r="O268" s="234"/>
      <c r="P268" s="234"/>
      <c r="Q268" s="234"/>
      <c r="R268" s="234"/>
      <c r="S268" s="234"/>
      <c r="T268" s="23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36" t="s">
        <v>121</v>
      </c>
      <c r="AU268" s="236" t="s">
        <v>76</v>
      </c>
      <c r="AV268" s="14" t="s">
        <v>76</v>
      </c>
      <c r="AW268" s="14" t="s">
        <v>31</v>
      </c>
      <c r="AX268" s="14" t="s">
        <v>74</v>
      </c>
      <c r="AY268" s="236" t="s">
        <v>106</v>
      </c>
    </row>
    <row r="269" s="2" customFormat="1" ht="16.5" customHeight="1">
      <c r="A269" s="39"/>
      <c r="B269" s="40"/>
      <c r="C269" s="249" t="s">
        <v>386</v>
      </c>
      <c r="D269" s="249" t="s">
        <v>182</v>
      </c>
      <c r="E269" s="250" t="s">
        <v>387</v>
      </c>
      <c r="F269" s="251" t="s">
        <v>388</v>
      </c>
      <c r="G269" s="252" t="s">
        <v>319</v>
      </c>
      <c r="H269" s="253">
        <v>27.600000000000001</v>
      </c>
      <c r="I269" s="254"/>
      <c r="J269" s="255">
        <f>ROUND(I269*H269,2)</f>
        <v>0</v>
      </c>
      <c r="K269" s="251" t="s">
        <v>112</v>
      </c>
      <c r="L269" s="256"/>
      <c r="M269" s="257" t="s">
        <v>19</v>
      </c>
      <c r="N269" s="258" t="s">
        <v>40</v>
      </c>
      <c r="O269" s="85"/>
      <c r="P269" s="207">
        <f>O269*H269</f>
        <v>0</v>
      </c>
      <c r="Q269" s="207">
        <v>0.048000000000000001</v>
      </c>
      <c r="R269" s="207">
        <f>Q269*H269</f>
        <v>1.3248000000000002</v>
      </c>
      <c r="S269" s="207">
        <v>0</v>
      </c>
      <c r="T269" s="208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09" t="s">
        <v>160</v>
      </c>
      <c r="AT269" s="209" t="s">
        <v>182</v>
      </c>
      <c r="AU269" s="209" t="s">
        <v>76</v>
      </c>
      <c r="AY269" s="18" t="s">
        <v>106</v>
      </c>
      <c r="BE269" s="210">
        <f>IF(N269="základní",J269,0)</f>
        <v>0</v>
      </c>
      <c r="BF269" s="210">
        <f>IF(N269="snížená",J269,0)</f>
        <v>0</v>
      </c>
      <c r="BG269" s="210">
        <f>IF(N269="zákl. přenesená",J269,0)</f>
        <v>0</v>
      </c>
      <c r="BH269" s="210">
        <f>IF(N269="sníž. přenesená",J269,0)</f>
        <v>0</v>
      </c>
      <c r="BI269" s="210">
        <f>IF(N269="nulová",J269,0)</f>
        <v>0</v>
      </c>
      <c r="BJ269" s="18" t="s">
        <v>74</v>
      </c>
      <c r="BK269" s="210">
        <f>ROUND(I269*H269,2)</f>
        <v>0</v>
      </c>
      <c r="BL269" s="18" t="s">
        <v>113</v>
      </c>
      <c r="BM269" s="209" t="s">
        <v>389</v>
      </c>
    </row>
    <row r="270" s="2" customFormat="1">
      <c r="A270" s="39"/>
      <c r="B270" s="40"/>
      <c r="C270" s="41"/>
      <c r="D270" s="211" t="s">
        <v>115</v>
      </c>
      <c r="E270" s="41"/>
      <c r="F270" s="212" t="s">
        <v>388</v>
      </c>
      <c r="G270" s="41"/>
      <c r="H270" s="41"/>
      <c r="I270" s="213"/>
      <c r="J270" s="41"/>
      <c r="K270" s="41"/>
      <c r="L270" s="45"/>
      <c r="M270" s="214"/>
      <c r="N270" s="215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115</v>
      </c>
      <c r="AU270" s="18" t="s">
        <v>76</v>
      </c>
    </row>
    <row r="271" s="2" customFormat="1" ht="16.5" customHeight="1">
      <c r="A271" s="39"/>
      <c r="B271" s="40"/>
      <c r="C271" s="198" t="s">
        <v>390</v>
      </c>
      <c r="D271" s="198" t="s">
        <v>108</v>
      </c>
      <c r="E271" s="199" t="s">
        <v>391</v>
      </c>
      <c r="F271" s="200" t="s">
        <v>392</v>
      </c>
      <c r="G271" s="201" t="s">
        <v>111</v>
      </c>
      <c r="H271" s="202">
        <v>481</v>
      </c>
      <c r="I271" s="203"/>
      <c r="J271" s="204">
        <f>ROUND(I271*H271,2)</f>
        <v>0</v>
      </c>
      <c r="K271" s="200" t="s">
        <v>112</v>
      </c>
      <c r="L271" s="45"/>
      <c r="M271" s="205" t="s">
        <v>19</v>
      </c>
      <c r="N271" s="206" t="s">
        <v>40</v>
      </c>
      <c r="O271" s="85"/>
      <c r="P271" s="207">
        <f>O271*H271</f>
        <v>0</v>
      </c>
      <c r="Q271" s="207">
        <v>0.0019499999999999999</v>
      </c>
      <c r="R271" s="207">
        <f>Q271*H271</f>
        <v>0.93794999999999995</v>
      </c>
      <c r="S271" s="207">
        <v>0</v>
      </c>
      <c r="T271" s="208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09" t="s">
        <v>113</v>
      </c>
      <c r="AT271" s="209" t="s">
        <v>108</v>
      </c>
      <c r="AU271" s="209" t="s">
        <v>76</v>
      </c>
      <c r="AY271" s="18" t="s">
        <v>106</v>
      </c>
      <c r="BE271" s="210">
        <f>IF(N271="základní",J271,0)</f>
        <v>0</v>
      </c>
      <c r="BF271" s="210">
        <f>IF(N271="snížená",J271,0)</f>
        <v>0</v>
      </c>
      <c r="BG271" s="210">
        <f>IF(N271="zákl. přenesená",J271,0)</f>
        <v>0</v>
      </c>
      <c r="BH271" s="210">
        <f>IF(N271="sníž. přenesená",J271,0)</f>
        <v>0</v>
      </c>
      <c r="BI271" s="210">
        <f>IF(N271="nulová",J271,0)</f>
        <v>0</v>
      </c>
      <c r="BJ271" s="18" t="s">
        <v>74</v>
      </c>
      <c r="BK271" s="210">
        <f>ROUND(I271*H271,2)</f>
        <v>0</v>
      </c>
      <c r="BL271" s="18" t="s">
        <v>113</v>
      </c>
      <c r="BM271" s="209" t="s">
        <v>393</v>
      </c>
    </row>
    <row r="272" s="2" customFormat="1">
      <c r="A272" s="39"/>
      <c r="B272" s="40"/>
      <c r="C272" s="41"/>
      <c r="D272" s="211" t="s">
        <v>115</v>
      </c>
      <c r="E272" s="41"/>
      <c r="F272" s="212" t="s">
        <v>394</v>
      </c>
      <c r="G272" s="41"/>
      <c r="H272" s="41"/>
      <c r="I272" s="213"/>
      <c r="J272" s="41"/>
      <c r="K272" s="41"/>
      <c r="L272" s="45"/>
      <c r="M272" s="214"/>
      <c r="N272" s="215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115</v>
      </c>
      <c r="AU272" s="18" t="s">
        <v>76</v>
      </c>
    </row>
    <row r="273" s="2" customFormat="1">
      <c r="A273" s="39"/>
      <c r="B273" s="40"/>
      <c r="C273" s="41"/>
      <c r="D273" s="211" t="s">
        <v>129</v>
      </c>
      <c r="E273" s="41"/>
      <c r="F273" s="237" t="s">
        <v>395</v>
      </c>
      <c r="G273" s="41"/>
      <c r="H273" s="41"/>
      <c r="I273" s="213"/>
      <c r="J273" s="41"/>
      <c r="K273" s="41"/>
      <c r="L273" s="45"/>
      <c r="M273" s="214"/>
      <c r="N273" s="215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129</v>
      </c>
      <c r="AU273" s="18" t="s">
        <v>76</v>
      </c>
    </row>
    <row r="274" s="14" customFormat="1">
      <c r="A274" s="14"/>
      <c r="B274" s="226"/>
      <c r="C274" s="227"/>
      <c r="D274" s="211" t="s">
        <v>121</v>
      </c>
      <c r="E274" s="228" t="s">
        <v>19</v>
      </c>
      <c r="F274" s="229" t="s">
        <v>265</v>
      </c>
      <c r="G274" s="227"/>
      <c r="H274" s="230">
        <v>481</v>
      </c>
      <c r="I274" s="231"/>
      <c r="J274" s="227"/>
      <c r="K274" s="227"/>
      <c r="L274" s="232"/>
      <c r="M274" s="233"/>
      <c r="N274" s="234"/>
      <c r="O274" s="234"/>
      <c r="P274" s="234"/>
      <c r="Q274" s="234"/>
      <c r="R274" s="234"/>
      <c r="S274" s="234"/>
      <c r="T274" s="23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36" t="s">
        <v>121</v>
      </c>
      <c r="AU274" s="236" t="s">
        <v>76</v>
      </c>
      <c r="AV274" s="14" t="s">
        <v>76</v>
      </c>
      <c r="AW274" s="14" t="s">
        <v>31</v>
      </c>
      <c r="AX274" s="14" t="s">
        <v>74</v>
      </c>
      <c r="AY274" s="236" t="s">
        <v>106</v>
      </c>
    </row>
    <row r="275" s="2" customFormat="1" ht="21.75" customHeight="1">
      <c r="A275" s="39"/>
      <c r="B275" s="40"/>
      <c r="C275" s="198" t="s">
        <v>396</v>
      </c>
      <c r="D275" s="198" t="s">
        <v>108</v>
      </c>
      <c r="E275" s="199" t="s">
        <v>397</v>
      </c>
      <c r="F275" s="200" t="s">
        <v>398</v>
      </c>
      <c r="G275" s="201" t="s">
        <v>319</v>
      </c>
      <c r="H275" s="202">
        <v>36</v>
      </c>
      <c r="I275" s="203"/>
      <c r="J275" s="204">
        <f>ROUND(I275*H275,2)</f>
        <v>0</v>
      </c>
      <c r="K275" s="200" t="s">
        <v>112</v>
      </c>
      <c r="L275" s="45"/>
      <c r="M275" s="205" t="s">
        <v>19</v>
      </c>
      <c r="N275" s="206" t="s">
        <v>40</v>
      </c>
      <c r="O275" s="85"/>
      <c r="P275" s="207">
        <f>O275*H275</f>
        <v>0</v>
      </c>
      <c r="Q275" s="207">
        <v>0.00060999999999999997</v>
      </c>
      <c r="R275" s="207">
        <f>Q275*H275</f>
        <v>0.02196</v>
      </c>
      <c r="S275" s="207">
        <v>0</v>
      </c>
      <c r="T275" s="208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09" t="s">
        <v>113</v>
      </c>
      <c r="AT275" s="209" t="s">
        <v>108</v>
      </c>
      <c r="AU275" s="209" t="s">
        <v>76</v>
      </c>
      <c r="AY275" s="18" t="s">
        <v>106</v>
      </c>
      <c r="BE275" s="210">
        <f>IF(N275="základní",J275,0)</f>
        <v>0</v>
      </c>
      <c r="BF275" s="210">
        <f>IF(N275="snížená",J275,0)</f>
        <v>0</v>
      </c>
      <c r="BG275" s="210">
        <f>IF(N275="zákl. přenesená",J275,0)</f>
        <v>0</v>
      </c>
      <c r="BH275" s="210">
        <f>IF(N275="sníž. přenesená",J275,0)</f>
        <v>0</v>
      </c>
      <c r="BI275" s="210">
        <f>IF(N275="nulová",J275,0)</f>
        <v>0</v>
      </c>
      <c r="BJ275" s="18" t="s">
        <v>74</v>
      </c>
      <c r="BK275" s="210">
        <f>ROUND(I275*H275,2)</f>
        <v>0</v>
      </c>
      <c r="BL275" s="18" t="s">
        <v>113</v>
      </c>
      <c r="BM275" s="209" t="s">
        <v>399</v>
      </c>
    </row>
    <row r="276" s="2" customFormat="1">
      <c r="A276" s="39"/>
      <c r="B276" s="40"/>
      <c r="C276" s="41"/>
      <c r="D276" s="211" t="s">
        <v>115</v>
      </c>
      <c r="E276" s="41"/>
      <c r="F276" s="212" t="s">
        <v>400</v>
      </c>
      <c r="G276" s="41"/>
      <c r="H276" s="41"/>
      <c r="I276" s="213"/>
      <c r="J276" s="41"/>
      <c r="K276" s="41"/>
      <c r="L276" s="45"/>
      <c r="M276" s="214"/>
      <c r="N276" s="215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115</v>
      </c>
      <c r="AU276" s="18" t="s">
        <v>76</v>
      </c>
    </row>
    <row r="277" s="14" customFormat="1">
      <c r="A277" s="14"/>
      <c r="B277" s="226"/>
      <c r="C277" s="227"/>
      <c r="D277" s="211" t="s">
        <v>121</v>
      </c>
      <c r="E277" s="228" t="s">
        <v>19</v>
      </c>
      <c r="F277" s="229" t="s">
        <v>401</v>
      </c>
      <c r="G277" s="227"/>
      <c r="H277" s="230">
        <v>36</v>
      </c>
      <c r="I277" s="231"/>
      <c r="J277" s="227"/>
      <c r="K277" s="227"/>
      <c r="L277" s="232"/>
      <c r="M277" s="233"/>
      <c r="N277" s="234"/>
      <c r="O277" s="234"/>
      <c r="P277" s="234"/>
      <c r="Q277" s="234"/>
      <c r="R277" s="234"/>
      <c r="S277" s="234"/>
      <c r="T277" s="23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36" t="s">
        <v>121</v>
      </c>
      <c r="AU277" s="236" t="s">
        <v>76</v>
      </c>
      <c r="AV277" s="14" t="s">
        <v>76</v>
      </c>
      <c r="AW277" s="14" t="s">
        <v>31</v>
      </c>
      <c r="AX277" s="14" t="s">
        <v>74</v>
      </c>
      <c r="AY277" s="236" t="s">
        <v>106</v>
      </c>
    </row>
    <row r="278" s="2" customFormat="1" ht="16.5" customHeight="1">
      <c r="A278" s="39"/>
      <c r="B278" s="40"/>
      <c r="C278" s="198" t="s">
        <v>402</v>
      </c>
      <c r="D278" s="198" t="s">
        <v>108</v>
      </c>
      <c r="E278" s="199" t="s">
        <v>403</v>
      </c>
      <c r="F278" s="200" t="s">
        <v>404</v>
      </c>
      <c r="G278" s="201" t="s">
        <v>319</v>
      </c>
      <c r="H278" s="202">
        <v>27.600000000000001</v>
      </c>
      <c r="I278" s="203"/>
      <c r="J278" s="204">
        <f>ROUND(I278*H278,2)</f>
        <v>0</v>
      </c>
      <c r="K278" s="200" t="s">
        <v>112</v>
      </c>
      <c r="L278" s="45"/>
      <c r="M278" s="205" t="s">
        <v>19</v>
      </c>
      <c r="N278" s="206" t="s">
        <v>40</v>
      </c>
      <c r="O278" s="85"/>
      <c r="P278" s="207">
        <f>O278*H278</f>
        <v>0</v>
      </c>
      <c r="Q278" s="207">
        <v>0</v>
      </c>
      <c r="R278" s="207">
        <f>Q278*H278</f>
        <v>0</v>
      </c>
      <c r="S278" s="207">
        <v>0</v>
      </c>
      <c r="T278" s="208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09" t="s">
        <v>113</v>
      </c>
      <c r="AT278" s="209" t="s">
        <v>108</v>
      </c>
      <c r="AU278" s="209" t="s">
        <v>76</v>
      </c>
      <c r="AY278" s="18" t="s">
        <v>106</v>
      </c>
      <c r="BE278" s="210">
        <f>IF(N278="základní",J278,0)</f>
        <v>0</v>
      </c>
      <c r="BF278" s="210">
        <f>IF(N278="snížená",J278,0)</f>
        <v>0</v>
      </c>
      <c r="BG278" s="210">
        <f>IF(N278="zákl. přenesená",J278,0)</f>
        <v>0</v>
      </c>
      <c r="BH278" s="210">
        <f>IF(N278="sníž. přenesená",J278,0)</f>
        <v>0</v>
      </c>
      <c r="BI278" s="210">
        <f>IF(N278="nulová",J278,0)</f>
        <v>0</v>
      </c>
      <c r="BJ278" s="18" t="s">
        <v>74</v>
      </c>
      <c r="BK278" s="210">
        <f>ROUND(I278*H278,2)</f>
        <v>0</v>
      </c>
      <c r="BL278" s="18" t="s">
        <v>113</v>
      </c>
      <c r="BM278" s="209" t="s">
        <v>405</v>
      </c>
    </row>
    <row r="279" s="2" customFormat="1">
      <c r="A279" s="39"/>
      <c r="B279" s="40"/>
      <c r="C279" s="41"/>
      <c r="D279" s="211" t="s">
        <v>115</v>
      </c>
      <c r="E279" s="41"/>
      <c r="F279" s="212" t="s">
        <v>406</v>
      </c>
      <c r="G279" s="41"/>
      <c r="H279" s="41"/>
      <c r="I279" s="213"/>
      <c r="J279" s="41"/>
      <c r="K279" s="41"/>
      <c r="L279" s="45"/>
      <c r="M279" s="214"/>
      <c r="N279" s="215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115</v>
      </c>
      <c r="AU279" s="18" t="s">
        <v>76</v>
      </c>
    </row>
    <row r="280" s="13" customFormat="1">
      <c r="A280" s="13"/>
      <c r="B280" s="216"/>
      <c r="C280" s="217"/>
      <c r="D280" s="211" t="s">
        <v>121</v>
      </c>
      <c r="E280" s="218" t="s">
        <v>19</v>
      </c>
      <c r="F280" s="219" t="s">
        <v>407</v>
      </c>
      <c r="G280" s="217"/>
      <c r="H280" s="218" t="s">
        <v>19</v>
      </c>
      <c r="I280" s="220"/>
      <c r="J280" s="217"/>
      <c r="K280" s="217"/>
      <c r="L280" s="221"/>
      <c r="M280" s="222"/>
      <c r="N280" s="223"/>
      <c r="O280" s="223"/>
      <c r="P280" s="223"/>
      <c r="Q280" s="223"/>
      <c r="R280" s="223"/>
      <c r="S280" s="223"/>
      <c r="T280" s="22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25" t="s">
        <v>121</v>
      </c>
      <c r="AU280" s="225" t="s">
        <v>76</v>
      </c>
      <c r="AV280" s="13" t="s">
        <v>74</v>
      </c>
      <c r="AW280" s="13" t="s">
        <v>31</v>
      </c>
      <c r="AX280" s="13" t="s">
        <v>69</v>
      </c>
      <c r="AY280" s="225" t="s">
        <v>106</v>
      </c>
    </row>
    <row r="281" s="14" customFormat="1">
      <c r="A281" s="14"/>
      <c r="B281" s="226"/>
      <c r="C281" s="227"/>
      <c r="D281" s="211" t="s">
        <v>121</v>
      </c>
      <c r="E281" s="228" t="s">
        <v>19</v>
      </c>
      <c r="F281" s="229" t="s">
        <v>385</v>
      </c>
      <c r="G281" s="227"/>
      <c r="H281" s="230">
        <v>27.600000000000001</v>
      </c>
      <c r="I281" s="231"/>
      <c r="J281" s="227"/>
      <c r="K281" s="227"/>
      <c r="L281" s="232"/>
      <c r="M281" s="233"/>
      <c r="N281" s="234"/>
      <c r="O281" s="234"/>
      <c r="P281" s="234"/>
      <c r="Q281" s="234"/>
      <c r="R281" s="234"/>
      <c r="S281" s="234"/>
      <c r="T281" s="23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36" t="s">
        <v>121</v>
      </c>
      <c r="AU281" s="236" t="s">
        <v>76</v>
      </c>
      <c r="AV281" s="14" t="s">
        <v>76</v>
      </c>
      <c r="AW281" s="14" t="s">
        <v>31</v>
      </c>
      <c r="AX281" s="14" t="s">
        <v>74</v>
      </c>
      <c r="AY281" s="236" t="s">
        <v>106</v>
      </c>
    </row>
    <row r="282" s="2" customFormat="1" ht="16.5" customHeight="1">
      <c r="A282" s="39"/>
      <c r="B282" s="40"/>
      <c r="C282" s="198" t="s">
        <v>408</v>
      </c>
      <c r="D282" s="198" t="s">
        <v>108</v>
      </c>
      <c r="E282" s="199" t="s">
        <v>409</v>
      </c>
      <c r="F282" s="200" t="s">
        <v>410</v>
      </c>
      <c r="G282" s="201" t="s">
        <v>111</v>
      </c>
      <c r="H282" s="202">
        <v>4810</v>
      </c>
      <c r="I282" s="203"/>
      <c r="J282" s="204">
        <f>ROUND(I282*H282,2)</f>
        <v>0</v>
      </c>
      <c r="K282" s="200" t="s">
        <v>112</v>
      </c>
      <c r="L282" s="45"/>
      <c r="M282" s="205" t="s">
        <v>19</v>
      </c>
      <c r="N282" s="206" t="s">
        <v>40</v>
      </c>
      <c r="O282" s="85"/>
      <c r="P282" s="207">
        <f>O282*H282</f>
        <v>0</v>
      </c>
      <c r="Q282" s="207">
        <v>0</v>
      </c>
      <c r="R282" s="207">
        <f>Q282*H282</f>
        <v>0</v>
      </c>
      <c r="S282" s="207">
        <v>0.02</v>
      </c>
      <c r="T282" s="208">
        <f>S282*H282</f>
        <v>96.200000000000003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09" t="s">
        <v>113</v>
      </c>
      <c r="AT282" s="209" t="s">
        <v>108</v>
      </c>
      <c r="AU282" s="209" t="s">
        <v>76</v>
      </c>
      <c r="AY282" s="18" t="s">
        <v>106</v>
      </c>
      <c r="BE282" s="210">
        <f>IF(N282="základní",J282,0)</f>
        <v>0</v>
      </c>
      <c r="BF282" s="210">
        <f>IF(N282="snížená",J282,0)</f>
        <v>0</v>
      </c>
      <c r="BG282" s="210">
        <f>IF(N282="zákl. přenesená",J282,0)</f>
        <v>0</v>
      </c>
      <c r="BH282" s="210">
        <f>IF(N282="sníž. přenesená",J282,0)</f>
        <v>0</v>
      </c>
      <c r="BI282" s="210">
        <f>IF(N282="nulová",J282,0)</f>
        <v>0</v>
      </c>
      <c r="BJ282" s="18" t="s">
        <v>74</v>
      </c>
      <c r="BK282" s="210">
        <f>ROUND(I282*H282,2)</f>
        <v>0</v>
      </c>
      <c r="BL282" s="18" t="s">
        <v>113</v>
      </c>
      <c r="BM282" s="209" t="s">
        <v>411</v>
      </c>
    </row>
    <row r="283" s="2" customFormat="1">
      <c r="A283" s="39"/>
      <c r="B283" s="40"/>
      <c r="C283" s="41"/>
      <c r="D283" s="211" t="s">
        <v>115</v>
      </c>
      <c r="E283" s="41"/>
      <c r="F283" s="212" t="s">
        <v>412</v>
      </c>
      <c r="G283" s="41"/>
      <c r="H283" s="41"/>
      <c r="I283" s="213"/>
      <c r="J283" s="41"/>
      <c r="K283" s="41"/>
      <c r="L283" s="45"/>
      <c r="M283" s="214"/>
      <c r="N283" s="215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115</v>
      </c>
      <c r="AU283" s="18" t="s">
        <v>76</v>
      </c>
    </row>
    <row r="284" s="14" customFormat="1">
      <c r="A284" s="14"/>
      <c r="B284" s="226"/>
      <c r="C284" s="227"/>
      <c r="D284" s="211" t="s">
        <v>121</v>
      </c>
      <c r="E284" s="228" t="s">
        <v>19</v>
      </c>
      <c r="F284" s="229" t="s">
        <v>413</v>
      </c>
      <c r="G284" s="227"/>
      <c r="H284" s="230">
        <v>4810</v>
      </c>
      <c r="I284" s="231"/>
      <c r="J284" s="227"/>
      <c r="K284" s="227"/>
      <c r="L284" s="232"/>
      <c r="M284" s="233"/>
      <c r="N284" s="234"/>
      <c r="O284" s="234"/>
      <c r="P284" s="234"/>
      <c r="Q284" s="234"/>
      <c r="R284" s="234"/>
      <c r="S284" s="234"/>
      <c r="T284" s="23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36" t="s">
        <v>121</v>
      </c>
      <c r="AU284" s="236" t="s">
        <v>76</v>
      </c>
      <c r="AV284" s="14" t="s">
        <v>76</v>
      </c>
      <c r="AW284" s="14" t="s">
        <v>31</v>
      </c>
      <c r="AX284" s="14" t="s">
        <v>74</v>
      </c>
      <c r="AY284" s="236" t="s">
        <v>106</v>
      </c>
    </row>
    <row r="285" s="2" customFormat="1" ht="16.5" customHeight="1">
      <c r="A285" s="39"/>
      <c r="B285" s="40"/>
      <c r="C285" s="198" t="s">
        <v>414</v>
      </c>
      <c r="D285" s="198" t="s">
        <v>108</v>
      </c>
      <c r="E285" s="199" t="s">
        <v>415</v>
      </c>
      <c r="F285" s="200" t="s">
        <v>416</v>
      </c>
      <c r="G285" s="201" t="s">
        <v>111</v>
      </c>
      <c r="H285" s="202">
        <v>820</v>
      </c>
      <c r="I285" s="203"/>
      <c r="J285" s="204">
        <f>ROUND(I285*H285,2)</f>
        <v>0</v>
      </c>
      <c r="K285" s="200" t="s">
        <v>112</v>
      </c>
      <c r="L285" s="45"/>
      <c r="M285" s="205" t="s">
        <v>19</v>
      </c>
      <c r="N285" s="206" t="s">
        <v>40</v>
      </c>
      <c r="O285" s="85"/>
      <c r="P285" s="207">
        <f>O285*H285</f>
        <v>0</v>
      </c>
      <c r="Q285" s="207">
        <v>0</v>
      </c>
      <c r="R285" s="207">
        <f>Q285*H285</f>
        <v>0</v>
      </c>
      <c r="S285" s="207">
        <v>0.126</v>
      </c>
      <c r="T285" s="208">
        <f>S285*H285</f>
        <v>103.32000000000001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09" t="s">
        <v>113</v>
      </c>
      <c r="AT285" s="209" t="s">
        <v>108</v>
      </c>
      <c r="AU285" s="209" t="s">
        <v>76</v>
      </c>
      <c r="AY285" s="18" t="s">
        <v>106</v>
      </c>
      <c r="BE285" s="210">
        <f>IF(N285="základní",J285,0)</f>
        <v>0</v>
      </c>
      <c r="BF285" s="210">
        <f>IF(N285="snížená",J285,0)</f>
        <v>0</v>
      </c>
      <c r="BG285" s="210">
        <f>IF(N285="zákl. přenesená",J285,0)</f>
        <v>0</v>
      </c>
      <c r="BH285" s="210">
        <f>IF(N285="sníž. přenesená",J285,0)</f>
        <v>0</v>
      </c>
      <c r="BI285" s="210">
        <f>IF(N285="nulová",J285,0)</f>
        <v>0</v>
      </c>
      <c r="BJ285" s="18" t="s">
        <v>74</v>
      </c>
      <c r="BK285" s="210">
        <f>ROUND(I285*H285,2)</f>
        <v>0</v>
      </c>
      <c r="BL285" s="18" t="s">
        <v>113</v>
      </c>
      <c r="BM285" s="209" t="s">
        <v>417</v>
      </c>
    </row>
    <row r="286" s="2" customFormat="1">
      <c r="A286" s="39"/>
      <c r="B286" s="40"/>
      <c r="C286" s="41"/>
      <c r="D286" s="211" t="s">
        <v>115</v>
      </c>
      <c r="E286" s="41"/>
      <c r="F286" s="212" t="s">
        <v>418</v>
      </c>
      <c r="G286" s="41"/>
      <c r="H286" s="41"/>
      <c r="I286" s="213"/>
      <c r="J286" s="41"/>
      <c r="K286" s="41"/>
      <c r="L286" s="45"/>
      <c r="M286" s="214"/>
      <c r="N286" s="215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115</v>
      </c>
      <c r="AU286" s="18" t="s">
        <v>76</v>
      </c>
    </row>
    <row r="287" s="2" customFormat="1" ht="16.5" customHeight="1">
      <c r="A287" s="39"/>
      <c r="B287" s="40"/>
      <c r="C287" s="198" t="s">
        <v>419</v>
      </c>
      <c r="D287" s="198" t="s">
        <v>108</v>
      </c>
      <c r="E287" s="199" t="s">
        <v>420</v>
      </c>
      <c r="F287" s="200" t="s">
        <v>421</v>
      </c>
      <c r="G287" s="201" t="s">
        <v>319</v>
      </c>
      <c r="H287" s="202">
        <v>17.5</v>
      </c>
      <c r="I287" s="203"/>
      <c r="J287" s="204">
        <f>ROUND(I287*H287,2)</f>
        <v>0</v>
      </c>
      <c r="K287" s="200" t="s">
        <v>112</v>
      </c>
      <c r="L287" s="45"/>
      <c r="M287" s="205" t="s">
        <v>19</v>
      </c>
      <c r="N287" s="206" t="s">
        <v>40</v>
      </c>
      <c r="O287" s="85"/>
      <c r="P287" s="207">
        <f>O287*H287</f>
        <v>0</v>
      </c>
      <c r="Q287" s="207">
        <v>0</v>
      </c>
      <c r="R287" s="207">
        <f>Q287*H287</f>
        <v>0</v>
      </c>
      <c r="S287" s="207">
        <v>0.028000000000000001</v>
      </c>
      <c r="T287" s="208">
        <f>S287*H287</f>
        <v>0.48999999999999999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09" t="s">
        <v>113</v>
      </c>
      <c r="AT287" s="209" t="s">
        <v>108</v>
      </c>
      <c r="AU287" s="209" t="s">
        <v>76</v>
      </c>
      <c r="AY287" s="18" t="s">
        <v>106</v>
      </c>
      <c r="BE287" s="210">
        <f>IF(N287="základní",J287,0)</f>
        <v>0</v>
      </c>
      <c r="BF287" s="210">
        <f>IF(N287="snížená",J287,0)</f>
        <v>0</v>
      </c>
      <c r="BG287" s="210">
        <f>IF(N287="zákl. přenesená",J287,0)</f>
        <v>0</v>
      </c>
      <c r="BH287" s="210">
        <f>IF(N287="sníž. přenesená",J287,0)</f>
        <v>0</v>
      </c>
      <c r="BI287" s="210">
        <f>IF(N287="nulová",J287,0)</f>
        <v>0</v>
      </c>
      <c r="BJ287" s="18" t="s">
        <v>74</v>
      </c>
      <c r="BK287" s="210">
        <f>ROUND(I287*H287,2)</f>
        <v>0</v>
      </c>
      <c r="BL287" s="18" t="s">
        <v>113</v>
      </c>
      <c r="BM287" s="209" t="s">
        <v>422</v>
      </c>
    </row>
    <row r="288" s="2" customFormat="1">
      <c r="A288" s="39"/>
      <c r="B288" s="40"/>
      <c r="C288" s="41"/>
      <c r="D288" s="211" t="s">
        <v>115</v>
      </c>
      <c r="E288" s="41"/>
      <c r="F288" s="212" t="s">
        <v>423</v>
      </c>
      <c r="G288" s="41"/>
      <c r="H288" s="41"/>
      <c r="I288" s="213"/>
      <c r="J288" s="41"/>
      <c r="K288" s="41"/>
      <c r="L288" s="45"/>
      <c r="M288" s="214"/>
      <c r="N288" s="215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115</v>
      </c>
      <c r="AU288" s="18" t="s">
        <v>76</v>
      </c>
    </row>
    <row r="289" s="12" customFormat="1" ht="22.8" customHeight="1">
      <c r="A289" s="12"/>
      <c r="B289" s="182"/>
      <c r="C289" s="183"/>
      <c r="D289" s="184" t="s">
        <v>68</v>
      </c>
      <c r="E289" s="196" t="s">
        <v>424</v>
      </c>
      <c r="F289" s="196" t="s">
        <v>425</v>
      </c>
      <c r="G289" s="183"/>
      <c r="H289" s="183"/>
      <c r="I289" s="186"/>
      <c r="J289" s="197">
        <f>BK289</f>
        <v>0</v>
      </c>
      <c r="K289" s="183"/>
      <c r="L289" s="188"/>
      <c r="M289" s="189"/>
      <c r="N289" s="190"/>
      <c r="O289" s="190"/>
      <c r="P289" s="191">
        <f>SUM(P290:P327)</f>
        <v>0</v>
      </c>
      <c r="Q289" s="190"/>
      <c r="R289" s="191">
        <f>SUM(R290:R327)</f>
        <v>0</v>
      </c>
      <c r="S289" s="190"/>
      <c r="T289" s="192">
        <f>SUM(T290:T327)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93" t="s">
        <v>74</v>
      </c>
      <c r="AT289" s="194" t="s">
        <v>68</v>
      </c>
      <c r="AU289" s="194" t="s">
        <v>74</v>
      </c>
      <c r="AY289" s="193" t="s">
        <v>106</v>
      </c>
      <c r="BK289" s="195">
        <f>SUM(BK290:BK327)</f>
        <v>0</v>
      </c>
    </row>
    <row r="290" s="2" customFormat="1" ht="16.5" customHeight="1">
      <c r="A290" s="39"/>
      <c r="B290" s="40"/>
      <c r="C290" s="198" t="s">
        <v>426</v>
      </c>
      <c r="D290" s="198" t="s">
        <v>108</v>
      </c>
      <c r="E290" s="199" t="s">
        <v>427</v>
      </c>
      <c r="F290" s="200" t="s">
        <v>428</v>
      </c>
      <c r="G290" s="201" t="s">
        <v>185</v>
      </c>
      <c r="H290" s="202">
        <v>290.68000000000001</v>
      </c>
      <c r="I290" s="203"/>
      <c r="J290" s="204">
        <f>ROUND(I290*H290,2)</f>
        <v>0</v>
      </c>
      <c r="K290" s="200" t="s">
        <v>112</v>
      </c>
      <c r="L290" s="45"/>
      <c r="M290" s="205" t="s">
        <v>19</v>
      </c>
      <c r="N290" s="206" t="s">
        <v>40</v>
      </c>
      <c r="O290" s="85"/>
      <c r="P290" s="207">
        <f>O290*H290</f>
        <v>0</v>
      </c>
      <c r="Q290" s="207">
        <v>0</v>
      </c>
      <c r="R290" s="207">
        <f>Q290*H290</f>
        <v>0</v>
      </c>
      <c r="S290" s="207">
        <v>0</v>
      </c>
      <c r="T290" s="208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09" t="s">
        <v>113</v>
      </c>
      <c r="AT290" s="209" t="s">
        <v>108</v>
      </c>
      <c r="AU290" s="209" t="s">
        <v>76</v>
      </c>
      <c r="AY290" s="18" t="s">
        <v>106</v>
      </c>
      <c r="BE290" s="210">
        <f>IF(N290="základní",J290,0)</f>
        <v>0</v>
      </c>
      <c r="BF290" s="210">
        <f>IF(N290="snížená",J290,0)</f>
        <v>0</v>
      </c>
      <c r="BG290" s="210">
        <f>IF(N290="zákl. přenesená",J290,0)</f>
        <v>0</v>
      </c>
      <c r="BH290" s="210">
        <f>IF(N290="sníž. přenesená",J290,0)</f>
        <v>0</v>
      </c>
      <c r="BI290" s="210">
        <f>IF(N290="nulová",J290,0)</f>
        <v>0</v>
      </c>
      <c r="BJ290" s="18" t="s">
        <v>74</v>
      </c>
      <c r="BK290" s="210">
        <f>ROUND(I290*H290,2)</f>
        <v>0</v>
      </c>
      <c r="BL290" s="18" t="s">
        <v>113</v>
      </c>
      <c r="BM290" s="209" t="s">
        <v>429</v>
      </c>
    </row>
    <row r="291" s="2" customFormat="1">
      <c r="A291" s="39"/>
      <c r="B291" s="40"/>
      <c r="C291" s="41"/>
      <c r="D291" s="211" t="s">
        <v>115</v>
      </c>
      <c r="E291" s="41"/>
      <c r="F291" s="212" t="s">
        <v>430</v>
      </c>
      <c r="G291" s="41"/>
      <c r="H291" s="41"/>
      <c r="I291" s="213"/>
      <c r="J291" s="41"/>
      <c r="K291" s="41"/>
      <c r="L291" s="45"/>
      <c r="M291" s="214"/>
      <c r="N291" s="215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115</v>
      </c>
      <c r="AU291" s="18" t="s">
        <v>76</v>
      </c>
    </row>
    <row r="292" s="13" customFormat="1">
      <c r="A292" s="13"/>
      <c r="B292" s="216"/>
      <c r="C292" s="217"/>
      <c r="D292" s="211" t="s">
        <v>121</v>
      </c>
      <c r="E292" s="218" t="s">
        <v>19</v>
      </c>
      <c r="F292" s="219" t="s">
        <v>431</v>
      </c>
      <c r="G292" s="217"/>
      <c r="H292" s="218" t="s">
        <v>19</v>
      </c>
      <c r="I292" s="220"/>
      <c r="J292" s="217"/>
      <c r="K292" s="217"/>
      <c r="L292" s="221"/>
      <c r="M292" s="222"/>
      <c r="N292" s="223"/>
      <c r="O292" s="223"/>
      <c r="P292" s="223"/>
      <c r="Q292" s="223"/>
      <c r="R292" s="223"/>
      <c r="S292" s="223"/>
      <c r="T292" s="22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25" t="s">
        <v>121</v>
      </c>
      <c r="AU292" s="225" t="s">
        <v>76</v>
      </c>
      <c r="AV292" s="13" t="s">
        <v>74</v>
      </c>
      <c r="AW292" s="13" t="s">
        <v>31</v>
      </c>
      <c r="AX292" s="13" t="s">
        <v>69</v>
      </c>
      <c r="AY292" s="225" t="s">
        <v>106</v>
      </c>
    </row>
    <row r="293" s="14" customFormat="1">
      <c r="A293" s="14"/>
      <c r="B293" s="226"/>
      <c r="C293" s="227"/>
      <c r="D293" s="211" t="s">
        <v>121</v>
      </c>
      <c r="E293" s="228" t="s">
        <v>19</v>
      </c>
      <c r="F293" s="229" t="s">
        <v>432</v>
      </c>
      <c r="G293" s="227"/>
      <c r="H293" s="230">
        <v>395.36000000000001</v>
      </c>
      <c r="I293" s="231"/>
      <c r="J293" s="227"/>
      <c r="K293" s="227"/>
      <c r="L293" s="232"/>
      <c r="M293" s="233"/>
      <c r="N293" s="234"/>
      <c r="O293" s="234"/>
      <c r="P293" s="234"/>
      <c r="Q293" s="234"/>
      <c r="R293" s="234"/>
      <c r="S293" s="234"/>
      <c r="T293" s="23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36" t="s">
        <v>121</v>
      </c>
      <c r="AU293" s="236" t="s">
        <v>76</v>
      </c>
      <c r="AV293" s="14" t="s">
        <v>76</v>
      </c>
      <c r="AW293" s="14" t="s">
        <v>31</v>
      </c>
      <c r="AX293" s="14" t="s">
        <v>69</v>
      </c>
      <c r="AY293" s="236" t="s">
        <v>106</v>
      </c>
    </row>
    <row r="294" s="13" customFormat="1">
      <c r="A294" s="13"/>
      <c r="B294" s="216"/>
      <c r="C294" s="217"/>
      <c r="D294" s="211" t="s">
        <v>121</v>
      </c>
      <c r="E294" s="218" t="s">
        <v>19</v>
      </c>
      <c r="F294" s="219" t="s">
        <v>433</v>
      </c>
      <c r="G294" s="217"/>
      <c r="H294" s="218" t="s">
        <v>19</v>
      </c>
      <c r="I294" s="220"/>
      <c r="J294" s="217"/>
      <c r="K294" s="217"/>
      <c r="L294" s="221"/>
      <c r="M294" s="222"/>
      <c r="N294" s="223"/>
      <c r="O294" s="223"/>
      <c r="P294" s="223"/>
      <c r="Q294" s="223"/>
      <c r="R294" s="223"/>
      <c r="S294" s="223"/>
      <c r="T294" s="22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25" t="s">
        <v>121</v>
      </c>
      <c r="AU294" s="225" t="s">
        <v>76</v>
      </c>
      <c r="AV294" s="13" t="s">
        <v>74</v>
      </c>
      <c r="AW294" s="13" t="s">
        <v>31</v>
      </c>
      <c r="AX294" s="13" t="s">
        <v>69</v>
      </c>
      <c r="AY294" s="225" t="s">
        <v>106</v>
      </c>
    </row>
    <row r="295" s="14" customFormat="1">
      <c r="A295" s="14"/>
      <c r="B295" s="226"/>
      <c r="C295" s="227"/>
      <c r="D295" s="211" t="s">
        <v>121</v>
      </c>
      <c r="E295" s="228" t="s">
        <v>19</v>
      </c>
      <c r="F295" s="229" t="s">
        <v>434</v>
      </c>
      <c r="G295" s="227"/>
      <c r="H295" s="230">
        <v>-200.88</v>
      </c>
      <c r="I295" s="231"/>
      <c r="J295" s="227"/>
      <c r="K295" s="227"/>
      <c r="L295" s="232"/>
      <c r="M295" s="233"/>
      <c r="N295" s="234"/>
      <c r="O295" s="234"/>
      <c r="P295" s="234"/>
      <c r="Q295" s="234"/>
      <c r="R295" s="234"/>
      <c r="S295" s="234"/>
      <c r="T295" s="23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36" t="s">
        <v>121</v>
      </c>
      <c r="AU295" s="236" t="s">
        <v>76</v>
      </c>
      <c r="AV295" s="14" t="s">
        <v>76</v>
      </c>
      <c r="AW295" s="14" t="s">
        <v>31</v>
      </c>
      <c r="AX295" s="14" t="s">
        <v>69</v>
      </c>
      <c r="AY295" s="236" t="s">
        <v>106</v>
      </c>
    </row>
    <row r="296" s="13" customFormat="1">
      <c r="A296" s="13"/>
      <c r="B296" s="216"/>
      <c r="C296" s="217"/>
      <c r="D296" s="211" t="s">
        <v>121</v>
      </c>
      <c r="E296" s="218" t="s">
        <v>19</v>
      </c>
      <c r="F296" s="219" t="s">
        <v>435</v>
      </c>
      <c r="G296" s="217"/>
      <c r="H296" s="218" t="s">
        <v>19</v>
      </c>
      <c r="I296" s="220"/>
      <c r="J296" s="217"/>
      <c r="K296" s="217"/>
      <c r="L296" s="221"/>
      <c r="M296" s="222"/>
      <c r="N296" s="223"/>
      <c r="O296" s="223"/>
      <c r="P296" s="223"/>
      <c r="Q296" s="223"/>
      <c r="R296" s="223"/>
      <c r="S296" s="223"/>
      <c r="T296" s="22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25" t="s">
        <v>121</v>
      </c>
      <c r="AU296" s="225" t="s">
        <v>76</v>
      </c>
      <c r="AV296" s="13" t="s">
        <v>74</v>
      </c>
      <c r="AW296" s="13" t="s">
        <v>31</v>
      </c>
      <c r="AX296" s="13" t="s">
        <v>69</v>
      </c>
      <c r="AY296" s="225" t="s">
        <v>106</v>
      </c>
    </row>
    <row r="297" s="14" customFormat="1">
      <c r="A297" s="14"/>
      <c r="B297" s="226"/>
      <c r="C297" s="227"/>
      <c r="D297" s="211" t="s">
        <v>121</v>
      </c>
      <c r="E297" s="228" t="s">
        <v>19</v>
      </c>
      <c r="F297" s="229" t="s">
        <v>436</v>
      </c>
      <c r="G297" s="227"/>
      <c r="H297" s="230">
        <v>96.200000000000003</v>
      </c>
      <c r="I297" s="231"/>
      <c r="J297" s="227"/>
      <c r="K297" s="227"/>
      <c r="L297" s="232"/>
      <c r="M297" s="233"/>
      <c r="N297" s="234"/>
      <c r="O297" s="234"/>
      <c r="P297" s="234"/>
      <c r="Q297" s="234"/>
      <c r="R297" s="234"/>
      <c r="S297" s="234"/>
      <c r="T297" s="23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36" t="s">
        <v>121</v>
      </c>
      <c r="AU297" s="236" t="s">
        <v>76</v>
      </c>
      <c r="AV297" s="14" t="s">
        <v>76</v>
      </c>
      <c r="AW297" s="14" t="s">
        <v>31</v>
      </c>
      <c r="AX297" s="14" t="s">
        <v>69</v>
      </c>
      <c r="AY297" s="236" t="s">
        <v>106</v>
      </c>
    </row>
    <row r="298" s="15" customFormat="1">
      <c r="A298" s="15"/>
      <c r="B298" s="238"/>
      <c r="C298" s="239"/>
      <c r="D298" s="211" t="s">
        <v>121</v>
      </c>
      <c r="E298" s="240" t="s">
        <v>19</v>
      </c>
      <c r="F298" s="241" t="s">
        <v>153</v>
      </c>
      <c r="G298" s="239"/>
      <c r="H298" s="242">
        <v>290.68000000000001</v>
      </c>
      <c r="I298" s="243"/>
      <c r="J298" s="239"/>
      <c r="K298" s="239"/>
      <c r="L298" s="244"/>
      <c r="M298" s="245"/>
      <c r="N298" s="246"/>
      <c r="O298" s="246"/>
      <c r="P298" s="246"/>
      <c r="Q298" s="246"/>
      <c r="R298" s="246"/>
      <c r="S298" s="246"/>
      <c r="T298" s="247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48" t="s">
        <v>121</v>
      </c>
      <c r="AU298" s="248" t="s">
        <v>76</v>
      </c>
      <c r="AV298" s="15" t="s">
        <v>113</v>
      </c>
      <c r="AW298" s="15" t="s">
        <v>31</v>
      </c>
      <c r="AX298" s="15" t="s">
        <v>74</v>
      </c>
      <c r="AY298" s="248" t="s">
        <v>106</v>
      </c>
    </row>
    <row r="299" s="2" customFormat="1" ht="16.5" customHeight="1">
      <c r="A299" s="39"/>
      <c r="B299" s="40"/>
      <c r="C299" s="198" t="s">
        <v>437</v>
      </c>
      <c r="D299" s="198" t="s">
        <v>108</v>
      </c>
      <c r="E299" s="199" t="s">
        <v>438</v>
      </c>
      <c r="F299" s="200" t="s">
        <v>439</v>
      </c>
      <c r="G299" s="201" t="s">
        <v>185</v>
      </c>
      <c r="H299" s="202">
        <v>7233.7200000000003</v>
      </c>
      <c r="I299" s="203"/>
      <c r="J299" s="204">
        <f>ROUND(I299*H299,2)</f>
        <v>0</v>
      </c>
      <c r="K299" s="200" t="s">
        <v>112</v>
      </c>
      <c r="L299" s="45"/>
      <c r="M299" s="205" t="s">
        <v>19</v>
      </c>
      <c r="N299" s="206" t="s">
        <v>40</v>
      </c>
      <c r="O299" s="85"/>
      <c r="P299" s="207">
        <f>O299*H299</f>
        <v>0</v>
      </c>
      <c r="Q299" s="207">
        <v>0</v>
      </c>
      <c r="R299" s="207">
        <f>Q299*H299</f>
        <v>0</v>
      </c>
      <c r="S299" s="207">
        <v>0</v>
      </c>
      <c r="T299" s="208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09" t="s">
        <v>113</v>
      </c>
      <c r="AT299" s="209" t="s">
        <v>108</v>
      </c>
      <c r="AU299" s="209" t="s">
        <v>76</v>
      </c>
      <c r="AY299" s="18" t="s">
        <v>106</v>
      </c>
      <c r="BE299" s="210">
        <f>IF(N299="základní",J299,0)</f>
        <v>0</v>
      </c>
      <c r="BF299" s="210">
        <f>IF(N299="snížená",J299,0)</f>
        <v>0</v>
      </c>
      <c r="BG299" s="210">
        <f>IF(N299="zákl. přenesená",J299,0)</f>
        <v>0</v>
      </c>
      <c r="BH299" s="210">
        <f>IF(N299="sníž. přenesená",J299,0)</f>
        <v>0</v>
      </c>
      <c r="BI299" s="210">
        <f>IF(N299="nulová",J299,0)</f>
        <v>0</v>
      </c>
      <c r="BJ299" s="18" t="s">
        <v>74</v>
      </c>
      <c r="BK299" s="210">
        <f>ROUND(I299*H299,2)</f>
        <v>0</v>
      </c>
      <c r="BL299" s="18" t="s">
        <v>113</v>
      </c>
      <c r="BM299" s="209" t="s">
        <v>440</v>
      </c>
    </row>
    <row r="300" s="2" customFormat="1">
      <c r="A300" s="39"/>
      <c r="B300" s="40"/>
      <c r="C300" s="41"/>
      <c r="D300" s="211" t="s">
        <v>115</v>
      </c>
      <c r="E300" s="41"/>
      <c r="F300" s="212" t="s">
        <v>441</v>
      </c>
      <c r="G300" s="41"/>
      <c r="H300" s="41"/>
      <c r="I300" s="213"/>
      <c r="J300" s="41"/>
      <c r="K300" s="41"/>
      <c r="L300" s="45"/>
      <c r="M300" s="214"/>
      <c r="N300" s="215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115</v>
      </c>
      <c r="AU300" s="18" t="s">
        <v>76</v>
      </c>
    </row>
    <row r="301" s="2" customFormat="1">
      <c r="A301" s="39"/>
      <c r="B301" s="40"/>
      <c r="C301" s="41"/>
      <c r="D301" s="211" t="s">
        <v>129</v>
      </c>
      <c r="E301" s="41"/>
      <c r="F301" s="237" t="s">
        <v>442</v>
      </c>
      <c r="G301" s="41"/>
      <c r="H301" s="41"/>
      <c r="I301" s="213"/>
      <c r="J301" s="41"/>
      <c r="K301" s="41"/>
      <c r="L301" s="45"/>
      <c r="M301" s="214"/>
      <c r="N301" s="215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129</v>
      </c>
      <c r="AU301" s="18" t="s">
        <v>76</v>
      </c>
    </row>
    <row r="302" s="13" customFormat="1">
      <c r="A302" s="13"/>
      <c r="B302" s="216"/>
      <c r="C302" s="217"/>
      <c r="D302" s="211" t="s">
        <v>121</v>
      </c>
      <c r="E302" s="218" t="s">
        <v>19</v>
      </c>
      <c r="F302" s="219" t="s">
        <v>443</v>
      </c>
      <c r="G302" s="217"/>
      <c r="H302" s="218" t="s">
        <v>19</v>
      </c>
      <c r="I302" s="220"/>
      <c r="J302" s="217"/>
      <c r="K302" s="217"/>
      <c r="L302" s="221"/>
      <c r="M302" s="222"/>
      <c r="N302" s="223"/>
      <c r="O302" s="223"/>
      <c r="P302" s="223"/>
      <c r="Q302" s="223"/>
      <c r="R302" s="223"/>
      <c r="S302" s="223"/>
      <c r="T302" s="22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25" t="s">
        <v>121</v>
      </c>
      <c r="AU302" s="225" t="s">
        <v>76</v>
      </c>
      <c r="AV302" s="13" t="s">
        <v>74</v>
      </c>
      <c r="AW302" s="13" t="s">
        <v>31</v>
      </c>
      <c r="AX302" s="13" t="s">
        <v>69</v>
      </c>
      <c r="AY302" s="225" t="s">
        <v>106</v>
      </c>
    </row>
    <row r="303" s="14" customFormat="1">
      <c r="A303" s="14"/>
      <c r="B303" s="226"/>
      <c r="C303" s="227"/>
      <c r="D303" s="211" t="s">
        <v>121</v>
      </c>
      <c r="E303" s="228" t="s">
        <v>19</v>
      </c>
      <c r="F303" s="229" t="s">
        <v>444</v>
      </c>
      <c r="G303" s="227"/>
      <c r="H303" s="230">
        <v>1186.0799999999999</v>
      </c>
      <c r="I303" s="231"/>
      <c r="J303" s="227"/>
      <c r="K303" s="227"/>
      <c r="L303" s="232"/>
      <c r="M303" s="233"/>
      <c r="N303" s="234"/>
      <c r="O303" s="234"/>
      <c r="P303" s="234"/>
      <c r="Q303" s="234"/>
      <c r="R303" s="234"/>
      <c r="S303" s="234"/>
      <c r="T303" s="23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36" t="s">
        <v>121</v>
      </c>
      <c r="AU303" s="236" t="s">
        <v>76</v>
      </c>
      <c r="AV303" s="14" t="s">
        <v>76</v>
      </c>
      <c r="AW303" s="14" t="s">
        <v>31</v>
      </c>
      <c r="AX303" s="14" t="s">
        <v>69</v>
      </c>
      <c r="AY303" s="236" t="s">
        <v>106</v>
      </c>
    </row>
    <row r="304" s="13" customFormat="1">
      <c r="A304" s="13"/>
      <c r="B304" s="216"/>
      <c r="C304" s="217"/>
      <c r="D304" s="211" t="s">
        <v>121</v>
      </c>
      <c r="E304" s="218" t="s">
        <v>19</v>
      </c>
      <c r="F304" s="219" t="s">
        <v>433</v>
      </c>
      <c r="G304" s="217"/>
      <c r="H304" s="218" t="s">
        <v>19</v>
      </c>
      <c r="I304" s="220"/>
      <c r="J304" s="217"/>
      <c r="K304" s="217"/>
      <c r="L304" s="221"/>
      <c r="M304" s="222"/>
      <c r="N304" s="223"/>
      <c r="O304" s="223"/>
      <c r="P304" s="223"/>
      <c r="Q304" s="223"/>
      <c r="R304" s="223"/>
      <c r="S304" s="223"/>
      <c r="T304" s="22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25" t="s">
        <v>121</v>
      </c>
      <c r="AU304" s="225" t="s">
        <v>76</v>
      </c>
      <c r="AV304" s="13" t="s">
        <v>74</v>
      </c>
      <c r="AW304" s="13" t="s">
        <v>31</v>
      </c>
      <c r="AX304" s="13" t="s">
        <v>69</v>
      </c>
      <c r="AY304" s="225" t="s">
        <v>106</v>
      </c>
    </row>
    <row r="305" s="14" customFormat="1">
      <c r="A305" s="14"/>
      <c r="B305" s="226"/>
      <c r="C305" s="227"/>
      <c r="D305" s="211" t="s">
        <v>121</v>
      </c>
      <c r="E305" s="228" t="s">
        <v>19</v>
      </c>
      <c r="F305" s="229" t="s">
        <v>445</v>
      </c>
      <c r="G305" s="227"/>
      <c r="H305" s="230">
        <v>-602.63999999999999</v>
      </c>
      <c r="I305" s="231"/>
      <c r="J305" s="227"/>
      <c r="K305" s="227"/>
      <c r="L305" s="232"/>
      <c r="M305" s="233"/>
      <c r="N305" s="234"/>
      <c r="O305" s="234"/>
      <c r="P305" s="234"/>
      <c r="Q305" s="234"/>
      <c r="R305" s="234"/>
      <c r="S305" s="234"/>
      <c r="T305" s="23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36" t="s">
        <v>121</v>
      </c>
      <c r="AU305" s="236" t="s">
        <v>76</v>
      </c>
      <c r="AV305" s="14" t="s">
        <v>76</v>
      </c>
      <c r="AW305" s="14" t="s">
        <v>31</v>
      </c>
      <c r="AX305" s="14" t="s">
        <v>69</v>
      </c>
      <c r="AY305" s="236" t="s">
        <v>106</v>
      </c>
    </row>
    <row r="306" s="13" customFormat="1">
      <c r="A306" s="13"/>
      <c r="B306" s="216"/>
      <c r="C306" s="217"/>
      <c r="D306" s="211" t="s">
        <v>121</v>
      </c>
      <c r="E306" s="218" t="s">
        <v>19</v>
      </c>
      <c r="F306" s="219" t="s">
        <v>446</v>
      </c>
      <c r="G306" s="217"/>
      <c r="H306" s="218" t="s">
        <v>19</v>
      </c>
      <c r="I306" s="220"/>
      <c r="J306" s="217"/>
      <c r="K306" s="217"/>
      <c r="L306" s="221"/>
      <c r="M306" s="222"/>
      <c r="N306" s="223"/>
      <c r="O306" s="223"/>
      <c r="P306" s="223"/>
      <c r="Q306" s="223"/>
      <c r="R306" s="223"/>
      <c r="S306" s="223"/>
      <c r="T306" s="22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25" t="s">
        <v>121</v>
      </c>
      <c r="AU306" s="225" t="s">
        <v>76</v>
      </c>
      <c r="AV306" s="13" t="s">
        <v>74</v>
      </c>
      <c r="AW306" s="13" t="s">
        <v>31</v>
      </c>
      <c r="AX306" s="13" t="s">
        <v>69</v>
      </c>
      <c r="AY306" s="225" t="s">
        <v>106</v>
      </c>
    </row>
    <row r="307" s="14" customFormat="1">
      <c r="A307" s="14"/>
      <c r="B307" s="226"/>
      <c r="C307" s="227"/>
      <c r="D307" s="211" t="s">
        <v>121</v>
      </c>
      <c r="E307" s="228" t="s">
        <v>19</v>
      </c>
      <c r="F307" s="229" t="s">
        <v>447</v>
      </c>
      <c r="G307" s="227"/>
      <c r="H307" s="230">
        <v>1827.8</v>
      </c>
      <c r="I307" s="231"/>
      <c r="J307" s="227"/>
      <c r="K307" s="227"/>
      <c r="L307" s="232"/>
      <c r="M307" s="233"/>
      <c r="N307" s="234"/>
      <c r="O307" s="234"/>
      <c r="P307" s="234"/>
      <c r="Q307" s="234"/>
      <c r="R307" s="234"/>
      <c r="S307" s="234"/>
      <c r="T307" s="23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36" t="s">
        <v>121</v>
      </c>
      <c r="AU307" s="236" t="s">
        <v>76</v>
      </c>
      <c r="AV307" s="14" t="s">
        <v>76</v>
      </c>
      <c r="AW307" s="14" t="s">
        <v>31</v>
      </c>
      <c r="AX307" s="14" t="s">
        <v>69</v>
      </c>
      <c r="AY307" s="236" t="s">
        <v>106</v>
      </c>
    </row>
    <row r="308" s="15" customFormat="1">
      <c r="A308" s="15"/>
      <c r="B308" s="238"/>
      <c r="C308" s="239"/>
      <c r="D308" s="211" t="s">
        <v>121</v>
      </c>
      <c r="E308" s="240" t="s">
        <v>19</v>
      </c>
      <c r="F308" s="241" t="s">
        <v>153</v>
      </c>
      <c r="G308" s="239"/>
      <c r="H308" s="242">
        <v>2411.2399999999998</v>
      </c>
      <c r="I308" s="243"/>
      <c r="J308" s="239"/>
      <c r="K308" s="239"/>
      <c r="L308" s="244"/>
      <c r="M308" s="245"/>
      <c r="N308" s="246"/>
      <c r="O308" s="246"/>
      <c r="P308" s="246"/>
      <c r="Q308" s="246"/>
      <c r="R308" s="246"/>
      <c r="S308" s="246"/>
      <c r="T308" s="247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48" t="s">
        <v>121</v>
      </c>
      <c r="AU308" s="248" t="s">
        <v>76</v>
      </c>
      <c r="AV308" s="15" t="s">
        <v>113</v>
      </c>
      <c r="AW308" s="15" t="s">
        <v>31</v>
      </c>
      <c r="AX308" s="15" t="s">
        <v>74</v>
      </c>
      <c r="AY308" s="248" t="s">
        <v>106</v>
      </c>
    </row>
    <row r="309" s="14" customFormat="1">
      <c r="A309" s="14"/>
      <c r="B309" s="226"/>
      <c r="C309" s="227"/>
      <c r="D309" s="211" t="s">
        <v>121</v>
      </c>
      <c r="E309" s="227"/>
      <c r="F309" s="229" t="s">
        <v>448</v>
      </c>
      <c r="G309" s="227"/>
      <c r="H309" s="230">
        <v>7233.7200000000003</v>
      </c>
      <c r="I309" s="231"/>
      <c r="J309" s="227"/>
      <c r="K309" s="227"/>
      <c r="L309" s="232"/>
      <c r="M309" s="233"/>
      <c r="N309" s="234"/>
      <c r="O309" s="234"/>
      <c r="P309" s="234"/>
      <c r="Q309" s="234"/>
      <c r="R309" s="234"/>
      <c r="S309" s="234"/>
      <c r="T309" s="23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36" t="s">
        <v>121</v>
      </c>
      <c r="AU309" s="236" t="s">
        <v>76</v>
      </c>
      <c r="AV309" s="14" t="s">
        <v>76</v>
      </c>
      <c r="AW309" s="14" t="s">
        <v>4</v>
      </c>
      <c r="AX309" s="14" t="s">
        <v>74</v>
      </c>
      <c r="AY309" s="236" t="s">
        <v>106</v>
      </c>
    </row>
    <row r="310" s="2" customFormat="1" ht="16.5" customHeight="1">
      <c r="A310" s="39"/>
      <c r="B310" s="40"/>
      <c r="C310" s="198" t="s">
        <v>449</v>
      </c>
      <c r="D310" s="198" t="s">
        <v>108</v>
      </c>
      <c r="E310" s="199" t="s">
        <v>450</v>
      </c>
      <c r="F310" s="200" t="s">
        <v>451</v>
      </c>
      <c r="G310" s="201" t="s">
        <v>185</v>
      </c>
      <c r="H310" s="202">
        <v>4.4199999999999999</v>
      </c>
      <c r="I310" s="203"/>
      <c r="J310" s="204">
        <f>ROUND(I310*H310,2)</f>
        <v>0</v>
      </c>
      <c r="K310" s="200" t="s">
        <v>112</v>
      </c>
      <c r="L310" s="45"/>
      <c r="M310" s="205" t="s">
        <v>19</v>
      </c>
      <c r="N310" s="206" t="s">
        <v>40</v>
      </c>
      <c r="O310" s="85"/>
      <c r="P310" s="207">
        <f>O310*H310</f>
        <v>0</v>
      </c>
      <c r="Q310" s="207">
        <v>0</v>
      </c>
      <c r="R310" s="207">
        <f>Q310*H310</f>
        <v>0</v>
      </c>
      <c r="S310" s="207">
        <v>0</v>
      </c>
      <c r="T310" s="208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09" t="s">
        <v>113</v>
      </c>
      <c r="AT310" s="209" t="s">
        <v>108</v>
      </c>
      <c r="AU310" s="209" t="s">
        <v>76</v>
      </c>
      <c r="AY310" s="18" t="s">
        <v>106</v>
      </c>
      <c r="BE310" s="210">
        <f>IF(N310="základní",J310,0)</f>
        <v>0</v>
      </c>
      <c r="BF310" s="210">
        <f>IF(N310="snížená",J310,0)</f>
        <v>0</v>
      </c>
      <c r="BG310" s="210">
        <f>IF(N310="zákl. přenesená",J310,0)</f>
        <v>0</v>
      </c>
      <c r="BH310" s="210">
        <f>IF(N310="sníž. přenesená",J310,0)</f>
        <v>0</v>
      </c>
      <c r="BI310" s="210">
        <f>IF(N310="nulová",J310,0)</f>
        <v>0</v>
      </c>
      <c r="BJ310" s="18" t="s">
        <v>74</v>
      </c>
      <c r="BK310" s="210">
        <f>ROUND(I310*H310,2)</f>
        <v>0</v>
      </c>
      <c r="BL310" s="18" t="s">
        <v>113</v>
      </c>
      <c r="BM310" s="209" t="s">
        <v>452</v>
      </c>
    </row>
    <row r="311" s="2" customFormat="1">
      <c r="A311" s="39"/>
      <c r="B311" s="40"/>
      <c r="C311" s="41"/>
      <c r="D311" s="211" t="s">
        <v>115</v>
      </c>
      <c r="E311" s="41"/>
      <c r="F311" s="212" t="s">
        <v>453</v>
      </c>
      <c r="G311" s="41"/>
      <c r="H311" s="41"/>
      <c r="I311" s="213"/>
      <c r="J311" s="41"/>
      <c r="K311" s="41"/>
      <c r="L311" s="45"/>
      <c r="M311" s="214"/>
      <c r="N311" s="215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115</v>
      </c>
      <c r="AU311" s="18" t="s">
        <v>76</v>
      </c>
    </row>
    <row r="312" s="13" customFormat="1">
      <c r="A312" s="13"/>
      <c r="B312" s="216"/>
      <c r="C312" s="217"/>
      <c r="D312" s="211" t="s">
        <v>121</v>
      </c>
      <c r="E312" s="218" t="s">
        <v>19</v>
      </c>
      <c r="F312" s="219" t="s">
        <v>454</v>
      </c>
      <c r="G312" s="217"/>
      <c r="H312" s="218" t="s">
        <v>19</v>
      </c>
      <c r="I312" s="220"/>
      <c r="J312" s="217"/>
      <c r="K312" s="217"/>
      <c r="L312" s="221"/>
      <c r="M312" s="222"/>
      <c r="N312" s="223"/>
      <c r="O312" s="223"/>
      <c r="P312" s="223"/>
      <c r="Q312" s="223"/>
      <c r="R312" s="223"/>
      <c r="S312" s="223"/>
      <c r="T312" s="22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25" t="s">
        <v>121</v>
      </c>
      <c r="AU312" s="225" t="s">
        <v>76</v>
      </c>
      <c r="AV312" s="13" t="s">
        <v>74</v>
      </c>
      <c r="AW312" s="13" t="s">
        <v>31</v>
      </c>
      <c r="AX312" s="13" t="s">
        <v>69</v>
      </c>
      <c r="AY312" s="225" t="s">
        <v>106</v>
      </c>
    </row>
    <row r="313" s="14" customFormat="1">
      <c r="A313" s="14"/>
      <c r="B313" s="226"/>
      <c r="C313" s="227"/>
      <c r="D313" s="211" t="s">
        <v>121</v>
      </c>
      <c r="E313" s="228" t="s">
        <v>19</v>
      </c>
      <c r="F313" s="229" t="s">
        <v>455</v>
      </c>
      <c r="G313" s="227"/>
      <c r="H313" s="230">
        <v>4.4199999999999999</v>
      </c>
      <c r="I313" s="231"/>
      <c r="J313" s="227"/>
      <c r="K313" s="227"/>
      <c r="L313" s="232"/>
      <c r="M313" s="233"/>
      <c r="N313" s="234"/>
      <c r="O313" s="234"/>
      <c r="P313" s="234"/>
      <c r="Q313" s="234"/>
      <c r="R313" s="234"/>
      <c r="S313" s="234"/>
      <c r="T313" s="23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36" t="s">
        <v>121</v>
      </c>
      <c r="AU313" s="236" t="s">
        <v>76</v>
      </c>
      <c r="AV313" s="14" t="s">
        <v>76</v>
      </c>
      <c r="AW313" s="14" t="s">
        <v>31</v>
      </c>
      <c r="AX313" s="14" t="s">
        <v>74</v>
      </c>
      <c r="AY313" s="236" t="s">
        <v>106</v>
      </c>
    </row>
    <row r="314" s="2" customFormat="1" ht="16.5" customHeight="1">
      <c r="A314" s="39"/>
      <c r="B314" s="40"/>
      <c r="C314" s="198" t="s">
        <v>456</v>
      </c>
      <c r="D314" s="198" t="s">
        <v>108</v>
      </c>
      <c r="E314" s="199" t="s">
        <v>457</v>
      </c>
      <c r="F314" s="200" t="s">
        <v>458</v>
      </c>
      <c r="G314" s="201" t="s">
        <v>185</v>
      </c>
      <c r="H314" s="202">
        <v>83.980000000000004</v>
      </c>
      <c r="I314" s="203"/>
      <c r="J314" s="204">
        <f>ROUND(I314*H314,2)</f>
        <v>0</v>
      </c>
      <c r="K314" s="200" t="s">
        <v>112</v>
      </c>
      <c r="L314" s="45"/>
      <c r="M314" s="205" t="s">
        <v>19</v>
      </c>
      <c r="N314" s="206" t="s">
        <v>40</v>
      </c>
      <c r="O314" s="85"/>
      <c r="P314" s="207">
        <f>O314*H314</f>
        <v>0</v>
      </c>
      <c r="Q314" s="207">
        <v>0</v>
      </c>
      <c r="R314" s="207">
        <f>Q314*H314</f>
        <v>0</v>
      </c>
      <c r="S314" s="207">
        <v>0</v>
      </c>
      <c r="T314" s="208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09" t="s">
        <v>113</v>
      </c>
      <c r="AT314" s="209" t="s">
        <v>108</v>
      </c>
      <c r="AU314" s="209" t="s">
        <v>76</v>
      </c>
      <c r="AY314" s="18" t="s">
        <v>106</v>
      </c>
      <c r="BE314" s="210">
        <f>IF(N314="základní",J314,0)</f>
        <v>0</v>
      </c>
      <c r="BF314" s="210">
        <f>IF(N314="snížená",J314,0)</f>
        <v>0</v>
      </c>
      <c r="BG314" s="210">
        <f>IF(N314="zákl. přenesená",J314,0)</f>
        <v>0</v>
      </c>
      <c r="BH314" s="210">
        <f>IF(N314="sníž. přenesená",J314,0)</f>
        <v>0</v>
      </c>
      <c r="BI314" s="210">
        <f>IF(N314="nulová",J314,0)</f>
        <v>0</v>
      </c>
      <c r="BJ314" s="18" t="s">
        <v>74</v>
      </c>
      <c r="BK314" s="210">
        <f>ROUND(I314*H314,2)</f>
        <v>0</v>
      </c>
      <c r="BL314" s="18" t="s">
        <v>113</v>
      </c>
      <c r="BM314" s="209" t="s">
        <v>459</v>
      </c>
    </row>
    <row r="315" s="2" customFormat="1">
      <c r="A315" s="39"/>
      <c r="B315" s="40"/>
      <c r="C315" s="41"/>
      <c r="D315" s="211" t="s">
        <v>115</v>
      </c>
      <c r="E315" s="41"/>
      <c r="F315" s="212" t="s">
        <v>441</v>
      </c>
      <c r="G315" s="41"/>
      <c r="H315" s="41"/>
      <c r="I315" s="213"/>
      <c r="J315" s="41"/>
      <c r="K315" s="41"/>
      <c r="L315" s="45"/>
      <c r="M315" s="214"/>
      <c r="N315" s="215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115</v>
      </c>
      <c r="AU315" s="18" t="s">
        <v>76</v>
      </c>
    </row>
    <row r="316" s="2" customFormat="1">
      <c r="A316" s="39"/>
      <c r="B316" s="40"/>
      <c r="C316" s="41"/>
      <c r="D316" s="211" t="s">
        <v>129</v>
      </c>
      <c r="E316" s="41"/>
      <c r="F316" s="237" t="s">
        <v>460</v>
      </c>
      <c r="G316" s="41"/>
      <c r="H316" s="41"/>
      <c r="I316" s="213"/>
      <c r="J316" s="41"/>
      <c r="K316" s="41"/>
      <c r="L316" s="45"/>
      <c r="M316" s="214"/>
      <c r="N316" s="215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129</v>
      </c>
      <c r="AU316" s="18" t="s">
        <v>76</v>
      </c>
    </row>
    <row r="317" s="13" customFormat="1">
      <c r="A317" s="13"/>
      <c r="B317" s="216"/>
      <c r="C317" s="217"/>
      <c r="D317" s="211" t="s">
        <v>121</v>
      </c>
      <c r="E317" s="218" t="s">
        <v>19</v>
      </c>
      <c r="F317" s="219" t="s">
        <v>454</v>
      </c>
      <c r="G317" s="217"/>
      <c r="H317" s="218" t="s">
        <v>19</v>
      </c>
      <c r="I317" s="220"/>
      <c r="J317" s="217"/>
      <c r="K317" s="217"/>
      <c r="L317" s="221"/>
      <c r="M317" s="222"/>
      <c r="N317" s="223"/>
      <c r="O317" s="223"/>
      <c r="P317" s="223"/>
      <c r="Q317" s="223"/>
      <c r="R317" s="223"/>
      <c r="S317" s="223"/>
      <c r="T317" s="22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25" t="s">
        <v>121</v>
      </c>
      <c r="AU317" s="225" t="s">
        <v>76</v>
      </c>
      <c r="AV317" s="13" t="s">
        <v>74</v>
      </c>
      <c r="AW317" s="13" t="s">
        <v>31</v>
      </c>
      <c r="AX317" s="13" t="s">
        <v>69</v>
      </c>
      <c r="AY317" s="225" t="s">
        <v>106</v>
      </c>
    </row>
    <row r="318" s="14" customFormat="1">
      <c r="A318" s="14"/>
      <c r="B318" s="226"/>
      <c r="C318" s="227"/>
      <c r="D318" s="211" t="s">
        <v>121</v>
      </c>
      <c r="E318" s="228" t="s">
        <v>19</v>
      </c>
      <c r="F318" s="229" t="s">
        <v>455</v>
      </c>
      <c r="G318" s="227"/>
      <c r="H318" s="230">
        <v>4.4199999999999999</v>
      </c>
      <c r="I318" s="231"/>
      <c r="J318" s="227"/>
      <c r="K318" s="227"/>
      <c r="L318" s="232"/>
      <c r="M318" s="233"/>
      <c r="N318" s="234"/>
      <c r="O318" s="234"/>
      <c r="P318" s="234"/>
      <c r="Q318" s="234"/>
      <c r="R318" s="234"/>
      <c r="S318" s="234"/>
      <c r="T318" s="235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36" t="s">
        <v>121</v>
      </c>
      <c r="AU318" s="236" t="s">
        <v>76</v>
      </c>
      <c r="AV318" s="14" t="s">
        <v>76</v>
      </c>
      <c r="AW318" s="14" t="s">
        <v>31</v>
      </c>
      <c r="AX318" s="14" t="s">
        <v>74</v>
      </c>
      <c r="AY318" s="236" t="s">
        <v>106</v>
      </c>
    </row>
    <row r="319" s="14" customFormat="1">
      <c r="A319" s="14"/>
      <c r="B319" s="226"/>
      <c r="C319" s="227"/>
      <c r="D319" s="211" t="s">
        <v>121</v>
      </c>
      <c r="E319" s="227"/>
      <c r="F319" s="229" t="s">
        <v>461</v>
      </c>
      <c r="G319" s="227"/>
      <c r="H319" s="230">
        <v>83.980000000000004</v>
      </c>
      <c r="I319" s="231"/>
      <c r="J319" s="227"/>
      <c r="K319" s="227"/>
      <c r="L319" s="232"/>
      <c r="M319" s="233"/>
      <c r="N319" s="234"/>
      <c r="O319" s="234"/>
      <c r="P319" s="234"/>
      <c r="Q319" s="234"/>
      <c r="R319" s="234"/>
      <c r="S319" s="234"/>
      <c r="T319" s="23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36" t="s">
        <v>121</v>
      </c>
      <c r="AU319" s="236" t="s">
        <v>76</v>
      </c>
      <c r="AV319" s="14" t="s">
        <v>76</v>
      </c>
      <c r="AW319" s="14" t="s">
        <v>4</v>
      </c>
      <c r="AX319" s="14" t="s">
        <v>74</v>
      </c>
      <c r="AY319" s="236" t="s">
        <v>106</v>
      </c>
    </row>
    <row r="320" s="2" customFormat="1" ht="16.5" customHeight="1">
      <c r="A320" s="39"/>
      <c r="B320" s="40"/>
      <c r="C320" s="198" t="s">
        <v>462</v>
      </c>
      <c r="D320" s="198" t="s">
        <v>108</v>
      </c>
      <c r="E320" s="199" t="s">
        <v>463</v>
      </c>
      <c r="F320" s="200" t="s">
        <v>464</v>
      </c>
      <c r="G320" s="201" t="s">
        <v>185</v>
      </c>
      <c r="H320" s="202">
        <v>96.200000000000003</v>
      </c>
      <c r="I320" s="203"/>
      <c r="J320" s="204">
        <f>ROUND(I320*H320,2)</f>
        <v>0</v>
      </c>
      <c r="K320" s="200" t="s">
        <v>112</v>
      </c>
      <c r="L320" s="45"/>
      <c r="M320" s="205" t="s">
        <v>19</v>
      </c>
      <c r="N320" s="206" t="s">
        <v>40</v>
      </c>
      <c r="O320" s="85"/>
      <c r="P320" s="207">
        <f>O320*H320</f>
        <v>0</v>
      </c>
      <c r="Q320" s="207">
        <v>0</v>
      </c>
      <c r="R320" s="207">
        <f>Q320*H320</f>
        <v>0</v>
      </c>
      <c r="S320" s="207">
        <v>0</v>
      </c>
      <c r="T320" s="208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09" t="s">
        <v>113</v>
      </c>
      <c r="AT320" s="209" t="s">
        <v>108</v>
      </c>
      <c r="AU320" s="209" t="s">
        <v>76</v>
      </c>
      <c r="AY320" s="18" t="s">
        <v>106</v>
      </c>
      <c r="BE320" s="210">
        <f>IF(N320="základní",J320,0)</f>
        <v>0</v>
      </c>
      <c r="BF320" s="210">
        <f>IF(N320="snížená",J320,0)</f>
        <v>0</v>
      </c>
      <c r="BG320" s="210">
        <f>IF(N320="zákl. přenesená",J320,0)</f>
        <v>0</v>
      </c>
      <c r="BH320" s="210">
        <f>IF(N320="sníž. přenesená",J320,0)</f>
        <v>0</v>
      </c>
      <c r="BI320" s="210">
        <f>IF(N320="nulová",J320,0)</f>
        <v>0</v>
      </c>
      <c r="BJ320" s="18" t="s">
        <v>74</v>
      </c>
      <c r="BK320" s="210">
        <f>ROUND(I320*H320,2)</f>
        <v>0</v>
      </c>
      <c r="BL320" s="18" t="s">
        <v>113</v>
      </c>
      <c r="BM320" s="209" t="s">
        <v>465</v>
      </c>
    </row>
    <row r="321" s="2" customFormat="1">
      <c r="A321" s="39"/>
      <c r="B321" s="40"/>
      <c r="C321" s="41"/>
      <c r="D321" s="211" t="s">
        <v>115</v>
      </c>
      <c r="E321" s="41"/>
      <c r="F321" s="212" t="s">
        <v>466</v>
      </c>
      <c r="G321" s="41"/>
      <c r="H321" s="41"/>
      <c r="I321" s="213"/>
      <c r="J321" s="41"/>
      <c r="K321" s="41"/>
      <c r="L321" s="45"/>
      <c r="M321" s="214"/>
      <c r="N321" s="215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115</v>
      </c>
      <c r="AU321" s="18" t="s">
        <v>76</v>
      </c>
    </row>
    <row r="322" s="13" customFormat="1">
      <c r="A322" s="13"/>
      <c r="B322" s="216"/>
      <c r="C322" s="217"/>
      <c r="D322" s="211" t="s">
        <v>121</v>
      </c>
      <c r="E322" s="218" t="s">
        <v>19</v>
      </c>
      <c r="F322" s="219" t="s">
        <v>435</v>
      </c>
      <c r="G322" s="217"/>
      <c r="H322" s="218" t="s">
        <v>19</v>
      </c>
      <c r="I322" s="220"/>
      <c r="J322" s="217"/>
      <c r="K322" s="217"/>
      <c r="L322" s="221"/>
      <c r="M322" s="222"/>
      <c r="N322" s="223"/>
      <c r="O322" s="223"/>
      <c r="P322" s="223"/>
      <c r="Q322" s="223"/>
      <c r="R322" s="223"/>
      <c r="S322" s="223"/>
      <c r="T322" s="22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25" t="s">
        <v>121</v>
      </c>
      <c r="AU322" s="225" t="s">
        <v>76</v>
      </c>
      <c r="AV322" s="13" t="s">
        <v>74</v>
      </c>
      <c r="AW322" s="13" t="s">
        <v>31</v>
      </c>
      <c r="AX322" s="13" t="s">
        <v>69</v>
      </c>
      <c r="AY322" s="225" t="s">
        <v>106</v>
      </c>
    </row>
    <row r="323" s="14" customFormat="1">
      <c r="A323" s="14"/>
      <c r="B323" s="226"/>
      <c r="C323" s="227"/>
      <c r="D323" s="211" t="s">
        <v>121</v>
      </c>
      <c r="E323" s="228" t="s">
        <v>19</v>
      </c>
      <c r="F323" s="229" t="s">
        <v>436</v>
      </c>
      <c r="G323" s="227"/>
      <c r="H323" s="230">
        <v>96.200000000000003</v>
      </c>
      <c r="I323" s="231"/>
      <c r="J323" s="227"/>
      <c r="K323" s="227"/>
      <c r="L323" s="232"/>
      <c r="M323" s="233"/>
      <c r="N323" s="234"/>
      <c r="O323" s="234"/>
      <c r="P323" s="234"/>
      <c r="Q323" s="234"/>
      <c r="R323" s="234"/>
      <c r="S323" s="234"/>
      <c r="T323" s="23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36" t="s">
        <v>121</v>
      </c>
      <c r="AU323" s="236" t="s">
        <v>76</v>
      </c>
      <c r="AV323" s="14" t="s">
        <v>76</v>
      </c>
      <c r="AW323" s="14" t="s">
        <v>31</v>
      </c>
      <c r="AX323" s="14" t="s">
        <v>69</v>
      </c>
      <c r="AY323" s="236" t="s">
        <v>106</v>
      </c>
    </row>
    <row r="324" s="15" customFormat="1">
      <c r="A324" s="15"/>
      <c r="B324" s="238"/>
      <c r="C324" s="239"/>
      <c r="D324" s="211" t="s">
        <v>121</v>
      </c>
      <c r="E324" s="240" t="s">
        <v>19</v>
      </c>
      <c r="F324" s="241" t="s">
        <v>153</v>
      </c>
      <c r="G324" s="239"/>
      <c r="H324" s="242">
        <v>96.200000000000003</v>
      </c>
      <c r="I324" s="243"/>
      <c r="J324" s="239"/>
      <c r="K324" s="239"/>
      <c r="L324" s="244"/>
      <c r="M324" s="245"/>
      <c r="N324" s="246"/>
      <c r="O324" s="246"/>
      <c r="P324" s="246"/>
      <c r="Q324" s="246"/>
      <c r="R324" s="246"/>
      <c r="S324" s="246"/>
      <c r="T324" s="247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48" t="s">
        <v>121</v>
      </c>
      <c r="AU324" s="248" t="s">
        <v>76</v>
      </c>
      <c r="AV324" s="15" t="s">
        <v>113</v>
      </c>
      <c r="AW324" s="15" t="s">
        <v>31</v>
      </c>
      <c r="AX324" s="15" t="s">
        <v>74</v>
      </c>
      <c r="AY324" s="248" t="s">
        <v>106</v>
      </c>
    </row>
    <row r="325" s="2" customFormat="1" ht="16.5" customHeight="1">
      <c r="A325" s="39"/>
      <c r="B325" s="40"/>
      <c r="C325" s="198" t="s">
        <v>467</v>
      </c>
      <c r="D325" s="198" t="s">
        <v>108</v>
      </c>
      <c r="E325" s="199" t="s">
        <v>468</v>
      </c>
      <c r="F325" s="200" t="s">
        <v>469</v>
      </c>
      <c r="G325" s="201" t="s">
        <v>185</v>
      </c>
      <c r="H325" s="202">
        <v>132.30000000000001</v>
      </c>
      <c r="I325" s="203"/>
      <c r="J325" s="204">
        <f>ROUND(I325*H325,2)</f>
        <v>0</v>
      </c>
      <c r="K325" s="200" t="s">
        <v>112</v>
      </c>
      <c r="L325" s="45"/>
      <c r="M325" s="205" t="s">
        <v>19</v>
      </c>
      <c r="N325" s="206" t="s">
        <v>40</v>
      </c>
      <c r="O325" s="85"/>
      <c r="P325" s="207">
        <f>O325*H325</f>
        <v>0</v>
      </c>
      <c r="Q325" s="207">
        <v>0</v>
      </c>
      <c r="R325" s="207">
        <f>Q325*H325</f>
        <v>0</v>
      </c>
      <c r="S325" s="207">
        <v>0</v>
      </c>
      <c r="T325" s="208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09" t="s">
        <v>113</v>
      </c>
      <c r="AT325" s="209" t="s">
        <v>108</v>
      </c>
      <c r="AU325" s="209" t="s">
        <v>76</v>
      </c>
      <c r="AY325" s="18" t="s">
        <v>106</v>
      </c>
      <c r="BE325" s="210">
        <f>IF(N325="základní",J325,0)</f>
        <v>0</v>
      </c>
      <c r="BF325" s="210">
        <f>IF(N325="snížená",J325,0)</f>
        <v>0</v>
      </c>
      <c r="BG325" s="210">
        <f>IF(N325="zákl. přenesená",J325,0)</f>
        <v>0</v>
      </c>
      <c r="BH325" s="210">
        <f>IF(N325="sníž. přenesená",J325,0)</f>
        <v>0</v>
      </c>
      <c r="BI325" s="210">
        <f>IF(N325="nulová",J325,0)</f>
        <v>0</v>
      </c>
      <c r="BJ325" s="18" t="s">
        <v>74</v>
      </c>
      <c r="BK325" s="210">
        <f>ROUND(I325*H325,2)</f>
        <v>0</v>
      </c>
      <c r="BL325" s="18" t="s">
        <v>113</v>
      </c>
      <c r="BM325" s="209" t="s">
        <v>470</v>
      </c>
    </row>
    <row r="326" s="2" customFormat="1">
      <c r="A326" s="39"/>
      <c r="B326" s="40"/>
      <c r="C326" s="41"/>
      <c r="D326" s="211" t="s">
        <v>115</v>
      </c>
      <c r="E326" s="41"/>
      <c r="F326" s="212" t="s">
        <v>471</v>
      </c>
      <c r="G326" s="41"/>
      <c r="H326" s="41"/>
      <c r="I326" s="213"/>
      <c r="J326" s="41"/>
      <c r="K326" s="41"/>
      <c r="L326" s="45"/>
      <c r="M326" s="214"/>
      <c r="N326" s="215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115</v>
      </c>
      <c r="AU326" s="18" t="s">
        <v>76</v>
      </c>
    </row>
    <row r="327" s="14" customFormat="1">
      <c r="A327" s="14"/>
      <c r="B327" s="226"/>
      <c r="C327" s="227"/>
      <c r="D327" s="211" t="s">
        <v>121</v>
      </c>
      <c r="E327" s="228" t="s">
        <v>19</v>
      </c>
      <c r="F327" s="229" t="s">
        <v>472</v>
      </c>
      <c r="G327" s="227"/>
      <c r="H327" s="230">
        <v>132.30000000000001</v>
      </c>
      <c r="I327" s="231"/>
      <c r="J327" s="227"/>
      <c r="K327" s="227"/>
      <c r="L327" s="232"/>
      <c r="M327" s="233"/>
      <c r="N327" s="234"/>
      <c r="O327" s="234"/>
      <c r="P327" s="234"/>
      <c r="Q327" s="234"/>
      <c r="R327" s="234"/>
      <c r="S327" s="234"/>
      <c r="T327" s="23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36" t="s">
        <v>121</v>
      </c>
      <c r="AU327" s="236" t="s">
        <v>76</v>
      </c>
      <c r="AV327" s="14" t="s">
        <v>76</v>
      </c>
      <c r="AW327" s="14" t="s">
        <v>31</v>
      </c>
      <c r="AX327" s="14" t="s">
        <v>74</v>
      </c>
      <c r="AY327" s="236" t="s">
        <v>106</v>
      </c>
    </row>
    <row r="328" s="12" customFormat="1" ht="22.8" customHeight="1">
      <c r="A328" s="12"/>
      <c r="B328" s="182"/>
      <c r="C328" s="183"/>
      <c r="D328" s="184" t="s">
        <v>68</v>
      </c>
      <c r="E328" s="196" t="s">
        <v>473</v>
      </c>
      <c r="F328" s="196" t="s">
        <v>474</v>
      </c>
      <c r="G328" s="183"/>
      <c r="H328" s="183"/>
      <c r="I328" s="186"/>
      <c r="J328" s="197">
        <f>BK328</f>
        <v>0</v>
      </c>
      <c r="K328" s="183"/>
      <c r="L328" s="188"/>
      <c r="M328" s="189"/>
      <c r="N328" s="190"/>
      <c r="O328" s="190"/>
      <c r="P328" s="191">
        <f>SUM(P329:P332)</f>
        <v>0</v>
      </c>
      <c r="Q328" s="190"/>
      <c r="R328" s="191">
        <f>SUM(R329:R332)</f>
        <v>0</v>
      </c>
      <c r="S328" s="190"/>
      <c r="T328" s="192">
        <f>SUM(T329:T332)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193" t="s">
        <v>74</v>
      </c>
      <c r="AT328" s="194" t="s">
        <v>68</v>
      </c>
      <c r="AU328" s="194" t="s">
        <v>74</v>
      </c>
      <c r="AY328" s="193" t="s">
        <v>106</v>
      </c>
      <c r="BK328" s="195">
        <f>SUM(BK329:BK332)</f>
        <v>0</v>
      </c>
    </row>
    <row r="329" s="2" customFormat="1" ht="21.75" customHeight="1">
      <c r="A329" s="39"/>
      <c r="B329" s="40"/>
      <c r="C329" s="198" t="s">
        <v>475</v>
      </c>
      <c r="D329" s="198" t="s">
        <v>108</v>
      </c>
      <c r="E329" s="199" t="s">
        <v>476</v>
      </c>
      <c r="F329" s="200" t="s">
        <v>477</v>
      </c>
      <c r="G329" s="201" t="s">
        <v>185</v>
      </c>
      <c r="H329" s="202">
        <v>272.38999999999999</v>
      </c>
      <c r="I329" s="203"/>
      <c r="J329" s="204">
        <f>ROUND(I329*H329,2)</f>
        <v>0</v>
      </c>
      <c r="K329" s="200" t="s">
        <v>112</v>
      </c>
      <c r="L329" s="45"/>
      <c r="M329" s="205" t="s">
        <v>19</v>
      </c>
      <c r="N329" s="206" t="s">
        <v>40</v>
      </c>
      <c r="O329" s="85"/>
      <c r="P329" s="207">
        <f>O329*H329</f>
        <v>0</v>
      </c>
      <c r="Q329" s="207">
        <v>0</v>
      </c>
      <c r="R329" s="207">
        <f>Q329*H329</f>
        <v>0</v>
      </c>
      <c r="S329" s="207">
        <v>0</v>
      </c>
      <c r="T329" s="208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09" t="s">
        <v>113</v>
      </c>
      <c r="AT329" s="209" t="s">
        <v>108</v>
      </c>
      <c r="AU329" s="209" t="s">
        <v>76</v>
      </c>
      <c r="AY329" s="18" t="s">
        <v>106</v>
      </c>
      <c r="BE329" s="210">
        <f>IF(N329="základní",J329,0)</f>
        <v>0</v>
      </c>
      <c r="BF329" s="210">
        <f>IF(N329="snížená",J329,0)</f>
        <v>0</v>
      </c>
      <c r="BG329" s="210">
        <f>IF(N329="zákl. přenesená",J329,0)</f>
        <v>0</v>
      </c>
      <c r="BH329" s="210">
        <f>IF(N329="sníž. přenesená",J329,0)</f>
        <v>0</v>
      </c>
      <c r="BI329" s="210">
        <f>IF(N329="nulová",J329,0)</f>
        <v>0</v>
      </c>
      <c r="BJ329" s="18" t="s">
        <v>74</v>
      </c>
      <c r="BK329" s="210">
        <f>ROUND(I329*H329,2)</f>
        <v>0</v>
      </c>
      <c r="BL329" s="18" t="s">
        <v>113</v>
      </c>
      <c r="BM329" s="209" t="s">
        <v>478</v>
      </c>
    </row>
    <row r="330" s="2" customFormat="1">
      <c r="A330" s="39"/>
      <c r="B330" s="40"/>
      <c r="C330" s="41"/>
      <c r="D330" s="211" t="s">
        <v>115</v>
      </c>
      <c r="E330" s="41"/>
      <c r="F330" s="212" t="s">
        <v>479</v>
      </c>
      <c r="G330" s="41"/>
      <c r="H330" s="41"/>
      <c r="I330" s="213"/>
      <c r="J330" s="41"/>
      <c r="K330" s="41"/>
      <c r="L330" s="45"/>
      <c r="M330" s="214"/>
      <c r="N330" s="215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115</v>
      </c>
      <c r="AU330" s="18" t="s">
        <v>76</v>
      </c>
    </row>
    <row r="331" s="2" customFormat="1" ht="21.75" customHeight="1">
      <c r="A331" s="39"/>
      <c r="B331" s="40"/>
      <c r="C331" s="198" t="s">
        <v>480</v>
      </c>
      <c r="D331" s="198" t="s">
        <v>108</v>
      </c>
      <c r="E331" s="199" t="s">
        <v>481</v>
      </c>
      <c r="F331" s="200" t="s">
        <v>482</v>
      </c>
      <c r="G331" s="201" t="s">
        <v>185</v>
      </c>
      <c r="H331" s="202">
        <v>272.38999999999999</v>
      </c>
      <c r="I331" s="203"/>
      <c r="J331" s="204">
        <f>ROUND(I331*H331,2)</f>
        <v>0</v>
      </c>
      <c r="K331" s="200" t="s">
        <v>112</v>
      </c>
      <c r="L331" s="45"/>
      <c r="M331" s="205" t="s">
        <v>19</v>
      </c>
      <c r="N331" s="206" t="s">
        <v>40</v>
      </c>
      <c r="O331" s="85"/>
      <c r="P331" s="207">
        <f>O331*H331</f>
        <v>0</v>
      </c>
      <c r="Q331" s="207">
        <v>0</v>
      </c>
      <c r="R331" s="207">
        <f>Q331*H331</f>
        <v>0</v>
      </c>
      <c r="S331" s="207">
        <v>0</v>
      </c>
      <c r="T331" s="208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09" t="s">
        <v>113</v>
      </c>
      <c r="AT331" s="209" t="s">
        <v>108</v>
      </c>
      <c r="AU331" s="209" t="s">
        <v>76</v>
      </c>
      <c r="AY331" s="18" t="s">
        <v>106</v>
      </c>
      <c r="BE331" s="210">
        <f>IF(N331="základní",J331,0)</f>
        <v>0</v>
      </c>
      <c r="BF331" s="210">
        <f>IF(N331="snížená",J331,0)</f>
        <v>0</v>
      </c>
      <c r="BG331" s="210">
        <f>IF(N331="zákl. přenesená",J331,0)</f>
        <v>0</v>
      </c>
      <c r="BH331" s="210">
        <f>IF(N331="sníž. přenesená",J331,0)</f>
        <v>0</v>
      </c>
      <c r="BI331" s="210">
        <f>IF(N331="nulová",J331,0)</f>
        <v>0</v>
      </c>
      <c r="BJ331" s="18" t="s">
        <v>74</v>
      </c>
      <c r="BK331" s="210">
        <f>ROUND(I331*H331,2)</f>
        <v>0</v>
      </c>
      <c r="BL331" s="18" t="s">
        <v>113</v>
      </c>
      <c r="BM331" s="209" t="s">
        <v>483</v>
      </c>
    </row>
    <row r="332" s="2" customFormat="1">
      <c r="A332" s="39"/>
      <c r="B332" s="40"/>
      <c r="C332" s="41"/>
      <c r="D332" s="211" t="s">
        <v>115</v>
      </c>
      <c r="E332" s="41"/>
      <c r="F332" s="212" t="s">
        <v>484</v>
      </c>
      <c r="G332" s="41"/>
      <c r="H332" s="41"/>
      <c r="I332" s="213"/>
      <c r="J332" s="41"/>
      <c r="K332" s="41"/>
      <c r="L332" s="45"/>
      <c r="M332" s="214"/>
      <c r="N332" s="215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115</v>
      </c>
      <c r="AU332" s="18" t="s">
        <v>76</v>
      </c>
    </row>
    <row r="333" s="12" customFormat="1" ht="25.92" customHeight="1">
      <c r="A333" s="12"/>
      <c r="B333" s="182"/>
      <c r="C333" s="183"/>
      <c r="D333" s="184" t="s">
        <v>68</v>
      </c>
      <c r="E333" s="185" t="s">
        <v>485</v>
      </c>
      <c r="F333" s="185" t="s">
        <v>486</v>
      </c>
      <c r="G333" s="183"/>
      <c r="H333" s="183"/>
      <c r="I333" s="186"/>
      <c r="J333" s="187">
        <f>BK333</f>
        <v>0</v>
      </c>
      <c r="K333" s="183"/>
      <c r="L333" s="188"/>
      <c r="M333" s="189"/>
      <c r="N333" s="190"/>
      <c r="O333" s="190"/>
      <c r="P333" s="191">
        <f>P334+P341</f>
        <v>0</v>
      </c>
      <c r="Q333" s="190"/>
      <c r="R333" s="191">
        <f>R334+R341</f>
        <v>0</v>
      </c>
      <c r="S333" s="190"/>
      <c r="T333" s="192">
        <f>T334+T341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193" t="s">
        <v>136</v>
      </c>
      <c r="AT333" s="194" t="s">
        <v>68</v>
      </c>
      <c r="AU333" s="194" t="s">
        <v>69</v>
      </c>
      <c r="AY333" s="193" t="s">
        <v>106</v>
      </c>
      <c r="BK333" s="195">
        <f>BK334+BK341</f>
        <v>0</v>
      </c>
    </row>
    <row r="334" s="12" customFormat="1" ht="22.8" customHeight="1">
      <c r="A334" s="12"/>
      <c r="B334" s="182"/>
      <c r="C334" s="183"/>
      <c r="D334" s="184" t="s">
        <v>68</v>
      </c>
      <c r="E334" s="196" t="s">
        <v>487</v>
      </c>
      <c r="F334" s="196" t="s">
        <v>488</v>
      </c>
      <c r="G334" s="183"/>
      <c r="H334" s="183"/>
      <c r="I334" s="186"/>
      <c r="J334" s="197">
        <f>BK334</f>
        <v>0</v>
      </c>
      <c r="K334" s="183"/>
      <c r="L334" s="188"/>
      <c r="M334" s="189"/>
      <c r="N334" s="190"/>
      <c r="O334" s="190"/>
      <c r="P334" s="191">
        <f>SUM(P335:P340)</f>
        <v>0</v>
      </c>
      <c r="Q334" s="190"/>
      <c r="R334" s="191">
        <f>SUM(R335:R340)</f>
        <v>0</v>
      </c>
      <c r="S334" s="190"/>
      <c r="T334" s="192">
        <f>SUM(T335:T340)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193" t="s">
        <v>136</v>
      </c>
      <c r="AT334" s="194" t="s">
        <v>68</v>
      </c>
      <c r="AU334" s="194" t="s">
        <v>74</v>
      </c>
      <c r="AY334" s="193" t="s">
        <v>106</v>
      </c>
      <c r="BK334" s="195">
        <f>SUM(BK335:BK340)</f>
        <v>0</v>
      </c>
    </row>
    <row r="335" s="2" customFormat="1" ht="16.5" customHeight="1">
      <c r="A335" s="39"/>
      <c r="B335" s="40"/>
      <c r="C335" s="198" t="s">
        <v>489</v>
      </c>
      <c r="D335" s="198" t="s">
        <v>108</v>
      </c>
      <c r="E335" s="199" t="s">
        <v>490</v>
      </c>
      <c r="F335" s="200" t="s">
        <v>491</v>
      </c>
      <c r="G335" s="201" t="s">
        <v>492</v>
      </c>
      <c r="H335" s="202">
        <v>1</v>
      </c>
      <c r="I335" s="203"/>
      <c r="J335" s="204">
        <f>ROUND(I335*H335,2)</f>
        <v>0</v>
      </c>
      <c r="K335" s="200" t="s">
        <v>112</v>
      </c>
      <c r="L335" s="45"/>
      <c r="M335" s="205" t="s">
        <v>19</v>
      </c>
      <c r="N335" s="206" t="s">
        <v>40</v>
      </c>
      <c r="O335" s="85"/>
      <c r="P335" s="207">
        <f>O335*H335</f>
        <v>0</v>
      </c>
      <c r="Q335" s="207">
        <v>0</v>
      </c>
      <c r="R335" s="207">
        <f>Q335*H335</f>
        <v>0</v>
      </c>
      <c r="S335" s="207">
        <v>0</v>
      </c>
      <c r="T335" s="208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09" t="s">
        <v>493</v>
      </c>
      <c r="AT335" s="209" t="s">
        <v>108</v>
      </c>
      <c r="AU335" s="209" t="s">
        <v>76</v>
      </c>
      <c r="AY335" s="18" t="s">
        <v>106</v>
      </c>
      <c r="BE335" s="210">
        <f>IF(N335="základní",J335,0)</f>
        <v>0</v>
      </c>
      <c r="BF335" s="210">
        <f>IF(N335="snížená",J335,0)</f>
        <v>0</v>
      </c>
      <c r="BG335" s="210">
        <f>IF(N335="zákl. přenesená",J335,0)</f>
        <v>0</v>
      </c>
      <c r="BH335" s="210">
        <f>IF(N335="sníž. přenesená",J335,0)</f>
        <v>0</v>
      </c>
      <c r="BI335" s="210">
        <f>IF(N335="nulová",J335,0)</f>
        <v>0</v>
      </c>
      <c r="BJ335" s="18" t="s">
        <v>74</v>
      </c>
      <c r="BK335" s="210">
        <f>ROUND(I335*H335,2)</f>
        <v>0</v>
      </c>
      <c r="BL335" s="18" t="s">
        <v>493</v>
      </c>
      <c r="BM335" s="209" t="s">
        <v>494</v>
      </c>
    </row>
    <row r="336" s="2" customFormat="1">
      <c r="A336" s="39"/>
      <c r="B336" s="40"/>
      <c r="C336" s="41"/>
      <c r="D336" s="211" t="s">
        <v>115</v>
      </c>
      <c r="E336" s="41"/>
      <c r="F336" s="212" t="s">
        <v>495</v>
      </c>
      <c r="G336" s="41"/>
      <c r="H336" s="41"/>
      <c r="I336" s="213"/>
      <c r="J336" s="41"/>
      <c r="K336" s="41"/>
      <c r="L336" s="45"/>
      <c r="M336" s="214"/>
      <c r="N336" s="215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115</v>
      </c>
      <c r="AU336" s="18" t="s">
        <v>76</v>
      </c>
    </row>
    <row r="337" s="2" customFormat="1" ht="16.5" customHeight="1">
      <c r="A337" s="39"/>
      <c r="B337" s="40"/>
      <c r="C337" s="198" t="s">
        <v>496</v>
      </c>
      <c r="D337" s="198" t="s">
        <v>108</v>
      </c>
      <c r="E337" s="199" t="s">
        <v>497</v>
      </c>
      <c r="F337" s="200" t="s">
        <v>498</v>
      </c>
      <c r="G337" s="201" t="s">
        <v>325</v>
      </c>
      <c r="H337" s="202">
        <v>1</v>
      </c>
      <c r="I337" s="203"/>
      <c r="J337" s="204">
        <f>ROUND(I337*H337,2)</f>
        <v>0</v>
      </c>
      <c r="K337" s="200" t="s">
        <v>112</v>
      </c>
      <c r="L337" s="45"/>
      <c r="M337" s="205" t="s">
        <v>19</v>
      </c>
      <c r="N337" s="206" t="s">
        <v>40</v>
      </c>
      <c r="O337" s="85"/>
      <c r="P337" s="207">
        <f>O337*H337</f>
        <v>0</v>
      </c>
      <c r="Q337" s="207">
        <v>0</v>
      </c>
      <c r="R337" s="207">
        <f>Q337*H337</f>
        <v>0</v>
      </c>
      <c r="S337" s="207">
        <v>0</v>
      </c>
      <c r="T337" s="208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09" t="s">
        <v>493</v>
      </c>
      <c r="AT337" s="209" t="s">
        <v>108</v>
      </c>
      <c r="AU337" s="209" t="s">
        <v>76</v>
      </c>
      <c r="AY337" s="18" t="s">
        <v>106</v>
      </c>
      <c r="BE337" s="210">
        <f>IF(N337="základní",J337,0)</f>
        <v>0</v>
      </c>
      <c r="BF337" s="210">
        <f>IF(N337="snížená",J337,0)</f>
        <v>0</v>
      </c>
      <c r="BG337" s="210">
        <f>IF(N337="zákl. přenesená",J337,0)</f>
        <v>0</v>
      </c>
      <c r="BH337" s="210">
        <f>IF(N337="sníž. přenesená",J337,0)</f>
        <v>0</v>
      </c>
      <c r="BI337" s="210">
        <f>IF(N337="nulová",J337,0)</f>
        <v>0</v>
      </c>
      <c r="BJ337" s="18" t="s">
        <v>74</v>
      </c>
      <c r="BK337" s="210">
        <f>ROUND(I337*H337,2)</f>
        <v>0</v>
      </c>
      <c r="BL337" s="18" t="s">
        <v>493</v>
      </c>
      <c r="BM337" s="209" t="s">
        <v>499</v>
      </c>
    </row>
    <row r="338" s="2" customFormat="1">
      <c r="A338" s="39"/>
      <c r="B338" s="40"/>
      <c r="C338" s="41"/>
      <c r="D338" s="211" t="s">
        <v>115</v>
      </c>
      <c r="E338" s="41"/>
      <c r="F338" s="212" t="s">
        <v>500</v>
      </c>
      <c r="G338" s="41"/>
      <c r="H338" s="41"/>
      <c r="I338" s="213"/>
      <c r="J338" s="41"/>
      <c r="K338" s="41"/>
      <c r="L338" s="45"/>
      <c r="M338" s="214"/>
      <c r="N338" s="215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115</v>
      </c>
      <c r="AU338" s="18" t="s">
        <v>76</v>
      </c>
    </row>
    <row r="339" s="2" customFormat="1" ht="16.5" customHeight="1">
      <c r="A339" s="39"/>
      <c r="B339" s="40"/>
      <c r="C339" s="198" t="s">
        <v>501</v>
      </c>
      <c r="D339" s="198" t="s">
        <v>108</v>
      </c>
      <c r="E339" s="199" t="s">
        <v>502</v>
      </c>
      <c r="F339" s="200" t="s">
        <v>503</v>
      </c>
      <c r="G339" s="201" t="s">
        <v>325</v>
      </c>
      <c r="H339" s="202">
        <v>1</v>
      </c>
      <c r="I339" s="203"/>
      <c r="J339" s="204">
        <f>ROUND(I339*H339,2)</f>
        <v>0</v>
      </c>
      <c r="K339" s="200" t="s">
        <v>112</v>
      </c>
      <c r="L339" s="45"/>
      <c r="M339" s="205" t="s">
        <v>19</v>
      </c>
      <c r="N339" s="206" t="s">
        <v>40</v>
      </c>
      <c r="O339" s="85"/>
      <c r="P339" s="207">
        <f>O339*H339</f>
        <v>0</v>
      </c>
      <c r="Q339" s="207">
        <v>0</v>
      </c>
      <c r="R339" s="207">
        <f>Q339*H339</f>
        <v>0</v>
      </c>
      <c r="S339" s="207">
        <v>0</v>
      </c>
      <c r="T339" s="208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09" t="s">
        <v>493</v>
      </c>
      <c r="AT339" s="209" t="s">
        <v>108</v>
      </c>
      <c r="AU339" s="209" t="s">
        <v>76</v>
      </c>
      <c r="AY339" s="18" t="s">
        <v>106</v>
      </c>
      <c r="BE339" s="210">
        <f>IF(N339="základní",J339,0)</f>
        <v>0</v>
      </c>
      <c r="BF339" s="210">
        <f>IF(N339="snížená",J339,0)</f>
        <v>0</v>
      </c>
      <c r="BG339" s="210">
        <f>IF(N339="zákl. přenesená",J339,0)</f>
        <v>0</v>
      </c>
      <c r="BH339" s="210">
        <f>IF(N339="sníž. přenesená",J339,0)</f>
        <v>0</v>
      </c>
      <c r="BI339" s="210">
        <f>IF(N339="nulová",J339,0)</f>
        <v>0</v>
      </c>
      <c r="BJ339" s="18" t="s">
        <v>74</v>
      </c>
      <c r="BK339" s="210">
        <f>ROUND(I339*H339,2)</f>
        <v>0</v>
      </c>
      <c r="BL339" s="18" t="s">
        <v>493</v>
      </c>
      <c r="BM339" s="209" t="s">
        <v>504</v>
      </c>
    </row>
    <row r="340" s="2" customFormat="1">
      <c r="A340" s="39"/>
      <c r="B340" s="40"/>
      <c r="C340" s="41"/>
      <c r="D340" s="211" t="s">
        <v>115</v>
      </c>
      <c r="E340" s="41"/>
      <c r="F340" s="212" t="s">
        <v>503</v>
      </c>
      <c r="G340" s="41"/>
      <c r="H340" s="41"/>
      <c r="I340" s="213"/>
      <c r="J340" s="41"/>
      <c r="K340" s="41"/>
      <c r="L340" s="45"/>
      <c r="M340" s="214"/>
      <c r="N340" s="215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115</v>
      </c>
      <c r="AU340" s="18" t="s">
        <v>76</v>
      </c>
    </row>
    <row r="341" s="12" customFormat="1" ht="22.8" customHeight="1">
      <c r="A341" s="12"/>
      <c r="B341" s="182"/>
      <c r="C341" s="183"/>
      <c r="D341" s="184" t="s">
        <v>68</v>
      </c>
      <c r="E341" s="196" t="s">
        <v>505</v>
      </c>
      <c r="F341" s="196" t="s">
        <v>506</v>
      </c>
      <c r="G341" s="183"/>
      <c r="H341" s="183"/>
      <c r="I341" s="186"/>
      <c r="J341" s="197">
        <f>BK341</f>
        <v>0</v>
      </c>
      <c r="K341" s="183"/>
      <c r="L341" s="188"/>
      <c r="M341" s="189"/>
      <c r="N341" s="190"/>
      <c r="O341" s="190"/>
      <c r="P341" s="191">
        <f>SUM(P342:P343)</f>
        <v>0</v>
      </c>
      <c r="Q341" s="190"/>
      <c r="R341" s="191">
        <f>SUM(R342:R343)</f>
        <v>0</v>
      </c>
      <c r="S341" s="190"/>
      <c r="T341" s="192">
        <f>SUM(T342:T343)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193" t="s">
        <v>136</v>
      </c>
      <c r="AT341" s="194" t="s">
        <v>68</v>
      </c>
      <c r="AU341" s="194" t="s">
        <v>74</v>
      </c>
      <c r="AY341" s="193" t="s">
        <v>106</v>
      </c>
      <c r="BK341" s="195">
        <f>SUM(BK342:BK343)</f>
        <v>0</v>
      </c>
    </row>
    <row r="342" s="2" customFormat="1" ht="16.5" customHeight="1">
      <c r="A342" s="39"/>
      <c r="B342" s="40"/>
      <c r="C342" s="198" t="s">
        <v>507</v>
      </c>
      <c r="D342" s="198" t="s">
        <v>108</v>
      </c>
      <c r="E342" s="199" t="s">
        <v>508</v>
      </c>
      <c r="F342" s="200" t="s">
        <v>509</v>
      </c>
      <c r="G342" s="201" t="s">
        <v>325</v>
      </c>
      <c r="H342" s="202">
        <v>1</v>
      </c>
      <c r="I342" s="203"/>
      <c r="J342" s="204">
        <f>ROUND(I342*H342,2)</f>
        <v>0</v>
      </c>
      <c r="K342" s="200" t="s">
        <v>112</v>
      </c>
      <c r="L342" s="45"/>
      <c r="M342" s="205" t="s">
        <v>19</v>
      </c>
      <c r="N342" s="206" t="s">
        <v>40</v>
      </c>
      <c r="O342" s="85"/>
      <c r="P342" s="207">
        <f>O342*H342</f>
        <v>0</v>
      </c>
      <c r="Q342" s="207">
        <v>0</v>
      </c>
      <c r="R342" s="207">
        <f>Q342*H342</f>
        <v>0</v>
      </c>
      <c r="S342" s="207">
        <v>0</v>
      </c>
      <c r="T342" s="208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09" t="s">
        <v>493</v>
      </c>
      <c r="AT342" s="209" t="s">
        <v>108</v>
      </c>
      <c r="AU342" s="209" t="s">
        <v>76</v>
      </c>
      <c r="AY342" s="18" t="s">
        <v>106</v>
      </c>
      <c r="BE342" s="210">
        <f>IF(N342="základní",J342,0)</f>
        <v>0</v>
      </c>
      <c r="BF342" s="210">
        <f>IF(N342="snížená",J342,0)</f>
        <v>0</v>
      </c>
      <c r="BG342" s="210">
        <f>IF(N342="zákl. přenesená",J342,0)</f>
        <v>0</v>
      </c>
      <c r="BH342" s="210">
        <f>IF(N342="sníž. přenesená",J342,0)</f>
        <v>0</v>
      </c>
      <c r="BI342" s="210">
        <f>IF(N342="nulová",J342,0)</f>
        <v>0</v>
      </c>
      <c r="BJ342" s="18" t="s">
        <v>74</v>
      </c>
      <c r="BK342" s="210">
        <f>ROUND(I342*H342,2)</f>
        <v>0</v>
      </c>
      <c r="BL342" s="18" t="s">
        <v>493</v>
      </c>
      <c r="BM342" s="209" t="s">
        <v>510</v>
      </c>
    </row>
    <row r="343" s="2" customFormat="1">
      <c r="A343" s="39"/>
      <c r="B343" s="40"/>
      <c r="C343" s="41"/>
      <c r="D343" s="211" t="s">
        <v>115</v>
      </c>
      <c r="E343" s="41"/>
      <c r="F343" s="212" t="s">
        <v>511</v>
      </c>
      <c r="G343" s="41"/>
      <c r="H343" s="41"/>
      <c r="I343" s="213"/>
      <c r="J343" s="41"/>
      <c r="K343" s="41"/>
      <c r="L343" s="45"/>
      <c r="M343" s="259"/>
      <c r="N343" s="260"/>
      <c r="O343" s="261"/>
      <c r="P343" s="261"/>
      <c r="Q343" s="261"/>
      <c r="R343" s="261"/>
      <c r="S343" s="261"/>
      <c r="T343" s="262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115</v>
      </c>
      <c r="AU343" s="18" t="s">
        <v>76</v>
      </c>
    </row>
    <row r="344" s="2" customFormat="1" ht="6.96" customHeight="1">
      <c r="A344" s="39"/>
      <c r="B344" s="60"/>
      <c r="C344" s="61"/>
      <c r="D344" s="61"/>
      <c r="E344" s="61"/>
      <c r="F344" s="61"/>
      <c r="G344" s="61"/>
      <c r="H344" s="61"/>
      <c r="I344" s="61"/>
      <c r="J344" s="61"/>
      <c r="K344" s="61"/>
      <c r="L344" s="45"/>
      <c r="M344" s="39"/>
      <c r="O344" s="39"/>
      <c r="P344" s="39"/>
      <c r="Q344" s="39"/>
      <c r="R344" s="39"/>
      <c r="S344" s="39"/>
      <c r="T344" s="39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</row>
  </sheetData>
  <sheetProtection sheet="1" autoFilter="0" formatColumns="0" formatRows="0" objects="1" scenarios="1" spinCount="100000" saltValue="D6Vq38/zz4IiHpeq0+8NnRMNYHoLXOB0BSEU0LsCVn5LbdIQ7Vo2CrfpM530RZkMz9JKqIMRR/03De1js1kosQ==" hashValue="MM9kMKdlh++WlgP8VQvto7Q/L8r7G8/mZk4zfmUgn0H7gpDcF+X+EOWh1bNh6wPUPnNR+JSiK17x0IRT6FbC3A==" algorithmName="SHA-512" password="CC35"/>
  <autoFilter ref="C81:K343"/>
  <mergeCells count="6">
    <mergeCell ref="E7:H7"/>
    <mergeCell ref="E16:H16"/>
    <mergeCell ref="E25:H25"/>
    <mergeCell ref="E46:H46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3" customWidth="1"/>
    <col min="2" max="2" width="1.667969" style="263" customWidth="1"/>
    <col min="3" max="4" width="5" style="263" customWidth="1"/>
    <col min="5" max="5" width="11.66016" style="263" customWidth="1"/>
    <col min="6" max="6" width="9.160156" style="263" customWidth="1"/>
    <col min="7" max="7" width="5" style="263" customWidth="1"/>
    <col min="8" max="8" width="77.83203" style="263" customWidth="1"/>
    <col min="9" max="10" width="20" style="263" customWidth="1"/>
    <col min="11" max="11" width="1.667969" style="263" customWidth="1"/>
  </cols>
  <sheetData>
    <row r="1" s="1" customFormat="1" ht="37.5" customHeight="1"/>
    <row r="2" s="1" customFormat="1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="16" customFormat="1" ht="45" customHeight="1">
      <c r="B3" s="267"/>
      <c r="C3" s="268" t="s">
        <v>512</v>
      </c>
      <c r="D3" s="268"/>
      <c r="E3" s="268"/>
      <c r="F3" s="268"/>
      <c r="G3" s="268"/>
      <c r="H3" s="268"/>
      <c r="I3" s="268"/>
      <c r="J3" s="268"/>
      <c r="K3" s="269"/>
    </row>
    <row r="4" s="1" customFormat="1" ht="25.5" customHeight="1">
      <c r="B4" s="270"/>
      <c r="C4" s="271" t="s">
        <v>513</v>
      </c>
      <c r="D4" s="271"/>
      <c r="E4" s="271"/>
      <c r="F4" s="271"/>
      <c r="G4" s="271"/>
      <c r="H4" s="271"/>
      <c r="I4" s="271"/>
      <c r="J4" s="271"/>
      <c r="K4" s="272"/>
    </row>
    <row r="5" s="1" customFormat="1" ht="5.25" customHeight="1">
      <c r="B5" s="270"/>
      <c r="C5" s="273"/>
      <c r="D5" s="273"/>
      <c r="E5" s="273"/>
      <c r="F5" s="273"/>
      <c r="G5" s="273"/>
      <c r="H5" s="273"/>
      <c r="I5" s="273"/>
      <c r="J5" s="273"/>
      <c r="K5" s="272"/>
    </row>
    <row r="6" s="1" customFormat="1" ht="15" customHeight="1">
      <c r="B6" s="270"/>
      <c r="C6" s="274" t="s">
        <v>514</v>
      </c>
      <c r="D6" s="274"/>
      <c r="E6" s="274"/>
      <c r="F6" s="274"/>
      <c r="G6" s="274"/>
      <c r="H6" s="274"/>
      <c r="I6" s="274"/>
      <c r="J6" s="274"/>
      <c r="K6" s="272"/>
    </row>
    <row r="7" s="1" customFormat="1" ht="15" customHeight="1">
      <c r="B7" s="275"/>
      <c r="C7" s="274" t="s">
        <v>515</v>
      </c>
      <c r="D7" s="274"/>
      <c r="E7" s="274"/>
      <c r="F7" s="274"/>
      <c r="G7" s="274"/>
      <c r="H7" s="274"/>
      <c r="I7" s="274"/>
      <c r="J7" s="274"/>
      <c r="K7" s="272"/>
    </row>
    <row r="8" s="1" customFormat="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="1" customFormat="1" ht="15" customHeight="1">
      <c r="B9" s="275"/>
      <c r="C9" s="274" t="s">
        <v>516</v>
      </c>
      <c r="D9" s="274"/>
      <c r="E9" s="274"/>
      <c r="F9" s="274"/>
      <c r="G9" s="274"/>
      <c r="H9" s="274"/>
      <c r="I9" s="274"/>
      <c r="J9" s="274"/>
      <c r="K9" s="272"/>
    </row>
    <row r="10" s="1" customFormat="1" ht="15" customHeight="1">
      <c r="B10" s="275"/>
      <c r="C10" s="274"/>
      <c r="D10" s="274" t="s">
        <v>517</v>
      </c>
      <c r="E10" s="274"/>
      <c r="F10" s="274"/>
      <c r="G10" s="274"/>
      <c r="H10" s="274"/>
      <c r="I10" s="274"/>
      <c r="J10" s="274"/>
      <c r="K10" s="272"/>
    </row>
    <row r="11" s="1" customFormat="1" ht="15" customHeight="1">
      <c r="B11" s="275"/>
      <c r="C11" s="276"/>
      <c r="D11" s="274" t="s">
        <v>518</v>
      </c>
      <c r="E11" s="274"/>
      <c r="F11" s="274"/>
      <c r="G11" s="274"/>
      <c r="H11" s="274"/>
      <c r="I11" s="274"/>
      <c r="J11" s="274"/>
      <c r="K11" s="272"/>
    </row>
    <row r="12" s="1" customFormat="1" ht="15" customHeight="1">
      <c r="B12" s="275"/>
      <c r="C12" s="276"/>
      <c r="D12" s="274"/>
      <c r="E12" s="274"/>
      <c r="F12" s="274"/>
      <c r="G12" s="274"/>
      <c r="H12" s="274"/>
      <c r="I12" s="274"/>
      <c r="J12" s="274"/>
      <c r="K12" s="272"/>
    </row>
    <row r="13" s="1" customFormat="1" ht="15" customHeight="1">
      <c r="B13" s="275"/>
      <c r="C13" s="276"/>
      <c r="D13" s="277" t="s">
        <v>519</v>
      </c>
      <c r="E13" s="274"/>
      <c r="F13" s="274"/>
      <c r="G13" s="274"/>
      <c r="H13" s="274"/>
      <c r="I13" s="274"/>
      <c r="J13" s="274"/>
      <c r="K13" s="272"/>
    </row>
    <row r="14" s="1" customFormat="1" ht="12.75" customHeight="1">
      <c r="B14" s="275"/>
      <c r="C14" s="276"/>
      <c r="D14" s="276"/>
      <c r="E14" s="276"/>
      <c r="F14" s="276"/>
      <c r="G14" s="276"/>
      <c r="H14" s="276"/>
      <c r="I14" s="276"/>
      <c r="J14" s="276"/>
      <c r="K14" s="272"/>
    </row>
    <row r="15" s="1" customFormat="1" ht="15" customHeight="1">
      <c r="B15" s="275"/>
      <c r="C15" s="276"/>
      <c r="D15" s="274" t="s">
        <v>520</v>
      </c>
      <c r="E15" s="274"/>
      <c r="F15" s="274"/>
      <c r="G15" s="274"/>
      <c r="H15" s="274"/>
      <c r="I15" s="274"/>
      <c r="J15" s="274"/>
      <c r="K15" s="272"/>
    </row>
    <row r="16" s="1" customFormat="1" ht="15" customHeight="1">
      <c r="B16" s="275"/>
      <c r="C16" s="276"/>
      <c r="D16" s="274" t="s">
        <v>521</v>
      </c>
      <c r="E16" s="274"/>
      <c r="F16" s="274"/>
      <c r="G16" s="274"/>
      <c r="H16" s="274"/>
      <c r="I16" s="274"/>
      <c r="J16" s="274"/>
      <c r="K16" s="272"/>
    </row>
    <row r="17" s="1" customFormat="1" ht="15" customHeight="1">
      <c r="B17" s="275"/>
      <c r="C17" s="276"/>
      <c r="D17" s="274" t="s">
        <v>522</v>
      </c>
      <c r="E17" s="274"/>
      <c r="F17" s="274"/>
      <c r="G17" s="274"/>
      <c r="H17" s="274"/>
      <c r="I17" s="274"/>
      <c r="J17" s="274"/>
      <c r="K17" s="272"/>
    </row>
    <row r="18" s="1" customFormat="1" ht="15" customHeight="1">
      <c r="B18" s="275"/>
      <c r="C18" s="276"/>
      <c r="D18" s="276"/>
      <c r="E18" s="278" t="s">
        <v>73</v>
      </c>
      <c r="F18" s="274" t="s">
        <v>523</v>
      </c>
      <c r="G18" s="274"/>
      <c r="H18" s="274"/>
      <c r="I18" s="274"/>
      <c r="J18" s="274"/>
      <c r="K18" s="272"/>
    </row>
    <row r="19" s="1" customFormat="1" ht="15" customHeight="1">
      <c r="B19" s="275"/>
      <c r="C19" s="276"/>
      <c r="D19" s="276"/>
      <c r="E19" s="278" t="s">
        <v>524</v>
      </c>
      <c r="F19" s="274" t="s">
        <v>525</v>
      </c>
      <c r="G19" s="274"/>
      <c r="H19" s="274"/>
      <c r="I19" s="274"/>
      <c r="J19" s="274"/>
      <c r="K19" s="272"/>
    </row>
    <row r="20" s="1" customFormat="1" ht="15" customHeight="1">
      <c r="B20" s="275"/>
      <c r="C20" s="276"/>
      <c r="D20" s="276"/>
      <c r="E20" s="278" t="s">
        <v>526</v>
      </c>
      <c r="F20" s="274" t="s">
        <v>527</v>
      </c>
      <c r="G20" s="274"/>
      <c r="H20" s="274"/>
      <c r="I20" s="274"/>
      <c r="J20" s="274"/>
      <c r="K20" s="272"/>
    </row>
    <row r="21" s="1" customFormat="1" ht="15" customHeight="1">
      <c r="B21" s="275"/>
      <c r="C21" s="276"/>
      <c r="D21" s="276"/>
      <c r="E21" s="278" t="s">
        <v>528</v>
      </c>
      <c r="F21" s="274" t="s">
        <v>529</v>
      </c>
      <c r="G21" s="274"/>
      <c r="H21" s="274"/>
      <c r="I21" s="274"/>
      <c r="J21" s="274"/>
      <c r="K21" s="272"/>
    </row>
    <row r="22" s="1" customFormat="1" ht="15" customHeight="1">
      <c r="B22" s="275"/>
      <c r="C22" s="276"/>
      <c r="D22" s="276"/>
      <c r="E22" s="278" t="s">
        <v>530</v>
      </c>
      <c r="F22" s="274" t="s">
        <v>531</v>
      </c>
      <c r="G22" s="274"/>
      <c r="H22" s="274"/>
      <c r="I22" s="274"/>
      <c r="J22" s="274"/>
      <c r="K22" s="272"/>
    </row>
    <row r="23" s="1" customFormat="1" ht="15" customHeight="1">
      <c r="B23" s="275"/>
      <c r="C23" s="276"/>
      <c r="D23" s="276"/>
      <c r="E23" s="278" t="s">
        <v>532</v>
      </c>
      <c r="F23" s="274" t="s">
        <v>533</v>
      </c>
      <c r="G23" s="274"/>
      <c r="H23" s="274"/>
      <c r="I23" s="274"/>
      <c r="J23" s="274"/>
      <c r="K23" s="272"/>
    </row>
    <row r="24" s="1" customFormat="1" ht="12.75" customHeight="1">
      <c r="B24" s="275"/>
      <c r="C24" s="276"/>
      <c r="D24" s="276"/>
      <c r="E24" s="276"/>
      <c r="F24" s="276"/>
      <c r="G24" s="276"/>
      <c r="H24" s="276"/>
      <c r="I24" s="276"/>
      <c r="J24" s="276"/>
      <c r="K24" s="272"/>
    </row>
    <row r="25" s="1" customFormat="1" ht="15" customHeight="1">
      <c r="B25" s="275"/>
      <c r="C25" s="274" t="s">
        <v>534</v>
      </c>
      <c r="D25" s="274"/>
      <c r="E25" s="274"/>
      <c r="F25" s="274"/>
      <c r="G25" s="274"/>
      <c r="H25" s="274"/>
      <c r="I25" s="274"/>
      <c r="J25" s="274"/>
      <c r="K25" s="272"/>
    </row>
    <row r="26" s="1" customFormat="1" ht="15" customHeight="1">
      <c r="B26" s="275"/>
      <c r="C26" s="274" t="s">
        <v>535</v>
      </c>
      <c r="D26" s="274"/>
      <c r="E26" s="274"/>
      <c r="F26" s="274"/>
      <c r="G26" s="274"/>
      <c r="H26" s="274"/>
      <c r="I26" s="274"/>
      <c r="J26" s="274"/>
      <c r="K26" s="272"/>
    </row>
    <row r="27" s="1" customFormat="1" ht="15" customHeight="1">
      <c r="B27" s="275"/>
      <c r="C27" s="274"/>
      <c r="D27" s="274" t="s">
        <v>536</v>
      </c>
      <c r="E27" s="274"/>
      <c r="F27" s="274"/>
      <c r="G27" s="274"/>
      <c r="H27" s="274"/>
      <c r="I27" s="274"/>
      <c r="J27" s="274"/>
      <c r="K27" s="272"/>
    </row>
    <row r="28" s="1" customFormat="1" ht="15" customHeight="1">
      <c r="B28" s="275"/>
      <c r="C28" s="276"/>
      <c r="D28" s="274" t="s">
        <v>537</v>
      </c>
      <c r="E28" s="274"/>
      <c r="F28" s="274"/>
      <c r="G28" s="274"/>
      <c r="H28" s="274"/>
      <c r="I28" s="274"/>
      <c r="J28" s="274"/>
      <c r="K28" s="272"/>
    </row>
    <row r="29" s="1" customFormat="1" ht="12.75" customHeight="1">
      <c r="B29" s="275"/>
      <c r="C29" s="276"/>
      <c r="D29" s="276"/>
      <c r="E29" s="276"/>
      <c r="F29" s="276"/>
      <c r="G29" s="276"/>
      <c r="H29" s="276"/>
      <c r="I29" s="276"/>
      <c r="J29" s="276"/>
      <c r="K29" s="272"/>
    </row>
    <row r="30" s="1" customFormat="1" ht="15" customHeight="1">
      <c r="B30" s="275"/>
      <c r="C30" s="276"/>
      <c r="D30" s="274" t="s">
        <v>538</v>
      </c>
      <c r="E30" s="274"/>
      <c r="F30" s="274"/>
      <c r="G30" s="274"/>
      <c r="H30" s="274"/>
      <c r="I30" s="274"/>
      <c r="J30" s="274"/>
      <c r="K30" s="272"/>
    </row>
    <row r="31" s="1" customFormat="1" ht="15" customHeight="1">
      <c r="B31" s="275"/>
      <c r="C31" s="276"/>
      <c r="D31" s="274" t="s">
        <v>539</v>
      </c>
      <c r="E31" s="274"/>
      <c r="F31" s="274"/>
      <c r="G31" s="274"/>
      <c r="H31" s="274"/>
      <c r="I31" s="274"/>
      <c r="J31" s="274"/>
      <c r="K31" s="272"/>
    </row>
    <row r="32" s="1" customFormat="1" ht="12.75" customHeight="1">
      <c r="B32" s="275"/>
      <c r="C32" s="276"/>
      <c r="D32" s="276"/>
      <c r="E32" s="276"/>
      <c r="F32" s="276"/>
      <c r="G32" s="276"/>
      <c r="H32" s="276"/>
      <c r="I32" s="276"/>
      <c r="J32" s="276"/>
      <c r="K32" s="272"/>
    </row>
    <row r="33" s="1" customFormat="1" ht="15" customHeight="1">
      <c r="B33" s="275"/>
      <c r="C33" s="276"/>
      <c r="D33" s="274" t="s">
        <v>540</v>
      </c>
      <c r="E33" s="274"/>
      <c r="F33" s="274"/>
      <c r="G33" s="274"/>
      <c r="H33" s="274"/>
      <c r="I33" s="274"/>
      <c r="J33" s="274"/>
      <c r="K33" s="272"/>
    </row>
    <row r="34" s="1" customFormat="1" ht="15" customHeight="1">
      <c r="B34" s="275"/>
      <c r="C34" s="276"/>
      <c r="D34" s="274" t="s">
        <v>541</v>
      </c>
      <c r="E34" s="274"/>
      <c r="F34" s="274"/>
      <c r="G34" s="274"/>
      <c r="H34" s="274"/>
      <c r="I34" s="274"/>
      <c r="J34" s="274"/>
      <c r="K34" s="272"/>
    </row>
    <row r="35" s="1" customFormat="1" ht="15" customHeight="1">
      <c r="B35" s="275"/>
      <c r="C35" s="276"/>
      <c r="D35" s="274" t="s">
        <v>542</v>
      </c>
      <c r="E35" s="274"/>
      <c r="F35" s="274"/>
      <c r="G35" s="274"/>
      <c r="H35" s="274"/>
      <c r="I35" s="274"/>
      <c r="J35" s="274"/>
      <c r="K35" s="272"/>
    </row>
    <row r="36" s="1" customFormat="1" ht="15" customHeight="1">
      <c r="B36" s="275"/>
      <c r="C36" s="276"/>
      <c r="D36" s="274"/>
      <c r="E36" s="277" t="s">
        <v>92</v>
      </c>
      <c r="F36" s="274"/>
      <c r="G36" s="274" t="s">
        <v>543</v>
      </c>
      <c r="H36" s="274"/>
      <c r="I36" s="274"/>
      <c r="J36" s="274"/>
      <c r="K36" s="272"/>
    </row>
    <row r="37" s="1" customFormat="1" ht="30.75" customHeight="1">
      <c r="B37" s="275"/>
      <c r="C37" s="276"/>
      <c r="D37" s="274"/>
      <c r="E37" s="277" t="s">
        <v>544</v>
      </c>
      <c r="F37" s="274"/>
      <c r="G37" s="274" t="s">
        <v>545</v>
      </c>
      <c r="H37" s="274"/>
      <c r="I37" s="274"/>
      <c r="J37" s="274"/>
      <c r="K37" s="272"/>
    </row>
    <row r="38" s="1" customFormat="1" ht="15" customHeight="1">
      <c r="B38" s="275"/>
      <c r="C38" s="276"/>
      <c r="D38" s="274"/>
      <c r="E38" s="277" t="s">
        <v>50</v>
      </c>
      <c r="F38" s="274"/>
      <c r="G38" s="274" t="s">
        <v>546</v>
      </c>
      <c r="H38" s="274"/>
      <c r="I38" s="274"/>
      <c r="J38" s="274"/>
      <c r="K38" s="272"/>
    </row>
    <row r="39" s="1" customFormat="1" ht="15" customHeight="1">
      <c r="B39" s="275"/>
      <c r="C39" s="276"/>
      <c r="D39" s="274"/>
      <c r="E39" s="277" t="s">
        <v>51</v>
      </c>
      <c r="F39" s="274"/>
      <c r="G39" s="274" t="s">
        <v>547</v>
      </c>
      <c r="H39" s="274"/>
      <c r="I39" s="274"/>
      <c r="J39" s="274"/>
      <c r="K39" s="272"/>
    </row>
    <row r="40" s="1" customFormat="1" ht="15" customHeight="1">
      <c r="B40" s="275"/>
      <c r="C40" s="276"/>
      <c r="D40" s="274"/>
      <c r="E40" s="277" t="s">
        <v>93</v>
      </c>
      <c r="F40" s="274"/>
      <c r="G40" s="274" t="s">
        <v>548</v>
      </c>
      <c r="H40" s="274"/>
      <c r="I40" s="274"/>
      <c r="J40" s="274"/>
      <c r="K40" s="272"/>
    </row>
    <row r="41" s="1" customFormat="1" ht="15" customHeight="1">
      <c r="B41" s="275"/>
      <c r="C41" s="276"/>
      <c r="D41" s="274"/>
      <c r="E41" s="277" t="s">
        <v>94</v>
      </c>
      <c r="F41" s="274"/>
      <c r="G41" s="274" t="s">
        <v>549</v>
      </c>
      <c r="H41" s="274"/>
      <c r="I41" s="274"/>
      <c r="J41" s="274"/>
      <c r="K41" s="272"/>
    </row>
    <row r="42" s="1" customFormat="1" ht="15" customHeight="1">
      <c r="B42" s="275"/>
      <c r="C42" s="276"/>
      <c r="D42" s="274"/>
      <c r="E42" s="277" t="s">
        <v>550</v>
      </c>
      <c r="F42" s="274"/>
      <c r="G42" s="274" t="s">
        <v>551</v>
      </c>
      <c r="H42" s="274"/>
      <c r="I42" s="274"/>
      <c r="J42" s="274"/>
      <c r="K42" s="272"/>
    </row>
    <row r="43" s="1" customFormat="1" ht="15" customHeight="1">
      <c r="B43" s="275"/>
      <c r="C43" s="276"/>
      <c r="D43" s="274"/>
      <c r="E43" s="277"/>
      <c r="F43" s="274"/>
      <c r="G43" s="274" t="s">
        <v>552</v>
      </c>
      <c r="H43" s="274"/>
      <c r="I43" s="274"/>
      <c r="J43" s="274"/>
      <c r="K43" s="272"/>
    </row>
    <row r="44" s="1" customFormat="1" ht="15" customHeight="1">
      <c r="B44" s="275"/>
      <c r="C44" s="276"/>
      <c r="D44" s="274"/>
      <c r="E44" s="277" t="s">
        <v>553</v>
      </c>
      <c r="F44" s="274"/>
      <c r="G44" s="274" t="s">
        <v>554</v>
      </c>
      <c r="H44" s="274"/>
      <c r="I44" s="274"/>
      <c r="J44" s="274"/>
      <c r="K44" s="272"/>
    </row>
    <row r="45" s="1" customFormat="1" ht="15" customHeight="1">
      <c r="B45" s="275"/>
      <c r="C45" s="276"/>
      <c r="D45" s="274"/>
      <c r="E45" s="277" t="s">
        <v>96</v>
      </c>
      <c r="F45" s="274"/>
      <c r="G45" s="274" t="s">
        <v>555</v>
      </c>
      <c r="H45" s="274"/>
      <c r="I45" s="274"/>
      <c r="J45" s="274"/>
      <c r="K45" s="272"/>
    </row>
    <row r="46" s="1" customFormat="1" ht="12.75" customHeight="1">
      <c r="B46" s="275"/>
      <c r="C46" s="276"/>
      <c r="D46" s="274"/>
      <c r="E46" s="274"/>
      <c r="F46" s="274"/>
      <c r="G46" s="274"/>
      <c r="H46" s="274"/>
      <c r="I46" s="274"/>
      <c r="J46" s="274"/>
      <c r="K46" s="272"/>
    </row>
    <row r="47" s="1" customFormat="1" ht="15" customHeight="1">
      <c r="B47" s="275"/>
      <c r="C47" s="276"/>
      <c r="D47" s="274" t="s">
        <v>556</v>
      </c>
      <c r="E47" s="274"/>
      <c r="F47" s="274"/>
      <c r="G47" s="274"/>
      <c r="H47" s="274"/>
      <c r="I47" s="274"/>
      <c r="J47" s="274"/>
      <c r="K47" s="272"/>
    </row>
    <row r="48" s="1" customFormat="1" ht="15" customHeight="1">
      <c r="B48" s="275"/>
      <c r="C48" s="276"/>
      <c r="D48" s="276"/>
      <c r="E48" s="274" t="s">
        <v>557</v>
      </c>
      <c r="F48" s="274"/>
      <c r="G48" s="274"/>
      <c r="H48" s="274"/>
      <c r="I48" s="274"/>
      <c r="J48" s="274"/>
      <c r="K48" s="272"/>
    </row>
    <row r="49" s="1" customFormat="1" ht="15" customHeight="1">
      <c r="B49" s="275"/>
      <c r="C49" s="276"/>
      <c r="D49" s="276"/>
      <c r="E49" s="274" t="s">
        <v>558</v>
      </c>
      <c r="F49" s="274"/>
      <c r="G49" s="274"/>
      <c r="H49" s="274"/>
      <c r="I49" s="274"/>
      <c r="J49" s="274"/>
      <c r="K49" s="272"/>
    </row>
    <row r="50" s="1" customFormat="1" ht="15" customHeight="1">
      <c r="B50" s="275"/>
      <c r="C50" s="276"/>
      <c r="D50" s="276"/>
      <c r="E50" s="274" t="s">
        <v>559</v>
      </c>
      <c r="F50" s="274"/>
      <c r="G50" s="274"/>
      <c r="H50" s="274"/>
      <c r="I50" s="274"/>
      <c r="J50" s="274"/>
      <c r="K50" s="272"/>
    </row>
    <row r="51" s="1" customFormat="1" ht="15" customHeight="1">
      <c r="B51" s="275"/>
      <c r="C51" s="276"/>
      <c r="D51" s="274" t="s">
        <v>560</v>
      </c>
      <c r="E51" s="274"/>
      <c r="F51" s="274"/>
      <c r="G51" s="274"/>
      <c r="H51" s="274"/>
      <c r="I51" s="274"/>
      <c r="J51" s="274"/>
      <c r="K51" s="272"/>
    </row>
    <row r="52" s="1" customFormat="1" ht="25.5" customHeight="1">
      <c r="B52" s="270"/>
      <c r="C52" s="271" t="s">
        <v>561</v>
      </c>
      <c r="D52" s="271"/>
      <c r="E52" s="271"/>
      <c r="F52" s="271"/>
      <c r="G52" s="271"/>
      <c r="H52" s="271"/>
      <c r="I52" s="271"/>
      <c r="J52" s="271"/>
      <c r="K52" s="272"/>
    </row>
    <row r="53" s="1" customFormat="1" ht="5.25" customHeight="1">
      <c r="B53" s="270"/>
      <c r="C53" s="273"/>
      <c r="D53" s="273"/>
      <c r="E53" s="273"/>
      <c r="F53" s="273"/>
      <c r="G53" s="273"/>
      <c r="H53" s="273"/>
      <c r="I53" s="273"/>
      <c r="J53" s="273"/>
      <c r="K53" s="272"/>
    </row>
    <row r="54" s="1" customFormat="1" ht="15" customHeight="1">
      <c r="B54" s="270"/>
      <c r="C54" s="274" t="s">
        <v>562</v>
      </c>
      <c r="D54" s="274"/>
      <c r="E54" s="274"/>
      <c r="F54" s="274"/>
      <c r="G54" s="274"/>
      <c r="H54" s="274"/>
      <c r="I54" s="274"/>
      <c r="J54" s="274"/>
      <c r="K54" s="272"/>
    </row>
    <row r="55" s="1" customFormat="1" ht="15" customHeight="1">
      <c r="B55" s="270"/>
      <c r="C55" s="274" t="s">
        <v>563</v>
      </c>
      <c r="D55" s="274"/>
      <c r="E55" s="274"/>
      <c r="F55" s="274"/>
      <c r="G55" s="274"/>
      <c r="H55" s="274"/>
      <c r="I55" s="274"/>
      <c r="J55" s="274"/>
      <c r="K55" s="272"/>
    </row>
    <row r="56" s="1" customFormat="1" ht="12.75" customHeight="1">
      <c r="B56" s="270"/>
      <c r="C56" s="274"/>
      <c r="D56" s="274"/>
      <c r="E56" s="274"/>
      <c r="F56" s="274"/>
      <c r="G56" s="274"/>
      <c r="H56" s="274"/>
      <c r="I56" s="274"/>
      <c r="J56" s="274"/>
      <c r="K56" s="272"/>
    </row>
    <row r="57" s="1" customFormat="1" ht="15" customHeight="1">
      <c r="B57" s="270"/>
      <c r="C57" s="274" t="s">
        <v>564</v>
      </c>
      <c r="D57" s="274"/>
      <c r="E57" s="274"/>
      <c r="F57" s="274"/>
      <c r="G57" s="274"/>
      <c r="H57" s="274"/>
      <c r="I57" s="274"/>
      <c r="J57" s="274"/>
      <c r="K57" s="272"/>
    </row>
    <row r="58" s="1" customFormat="1" ht="15" customHeight="1">
      <c r="B58" s="270"/>
      <c r="C58" s="276"/>
      <c r="D58" s="274" t="s">
        <v>565</v>
      </c>
      <c r="E58" s="274"/>
      <c r="F58" s="274"/>
      <c r="G58" s="274"/>
      <c r="H58" s="274"/>
      <c r="I58" s="274"/>
      <c r="J58" s="274"/>
      <c r="K58" s="272"/>
    </row>
    <row r="59" s="1" customFormat="1" ht="15" customHeight="1">
      <c r="B59" s="270"/>
      <c r="C59" s="276"/>
      <c r="D59" s="274" t="s">
        <v>566</v>
      </c>
      <c r="E59" s="274"/>
      <c r="F59" s="274"/>
      <c r="G59" s="274"/>
      <c r="H59" s="274"/>
      <c r="I59" s="274"/>
      <c r="J59" s="274"/>
      <c r="K59" s="272"/>
    </row>
    <row r="60" s="1" customFormat="1" ht="15" customHeight="1">
      <c r="B60" s="270"/>
      <c r="C60" s="276"/>
      <c r="D60" s="274" t="s">
        <v>567</v>
      </c>
      <c r="E60" s="274"/>
      <c r="F60" s="274"/>
      <c r="G60" s="274"/>
      <c r="H60" s="274"/>
      <c r="I60" s="274"/>
      <c r="J60" s="274"/>
      <c r="K60" s="272"/>
    </row>
    <row r="61" s="1" customFormat="1" ht="15" customHeight="1">
      <c r="B61" s="270"/>
      <c r="C61" s="276"/>
      <c r="D61" s="274" t="s">
        <v>568</v>
      </c>
      <c r="E61" s="274"/>
      <c r="F61" s="274"/>
      <c r="G61" s="274"/>
      <c r="H61" s="274"/>
      <c r="I61" s="274"/>
      <c r="J61" s="274"/>
      <c r="K61" s="272"/>
    </row>
    <row r="62" s="1" customFormat="1" ht="15" customHeight="1">
      <c r="B62" s="270"/>
      <c r="C62" s="276"/>
      <c r="D62" s="279" t="s">
        <v>569</v>
      </c>
      <c r="E62" s="279"/>
      <c r="F62" s="279"/>
      <c r="G62" s="279"/>
      <c r="H62" s="279"/>
      <c r="I62" s="279"/>
      <c r="J62" s="279"/>
      <c r="K62" s="272"/>
    </row>
    <row r="63" s="1" customFormat="1" ht="15" customHeight="1">
      <c r="B63" s="270"/>
      <c r="C63" s="276"/>
      <c r="D63" s="274" t="s">
        <v>570</v>
      </c>
      <c r="E63" s="274"/>
      <c r="F63" s="274"/>
      <c r="G63" s="274"/>
      <c r="H63" s="274"/>
      <c r="I63" s="274"/>
      <c r="J63" s="274"/>
      <c r="K63" s="272"/>
    </row>
    <row r="64" s="1" customFormat="1" ht="12.75" customHeight="1">
      <c r="B64" s="270"/>
      <c r="C64" s="276"/>
      <c r="D64" s="276"/>
      <c r="E64" s="280"/>
      <c r="F64" s="276"/>
      <c r="G64" s="276"/>
      <c r="H64" s="276"/>
      <c r="I64" s="276"/>
      <c r="J64" s="276"/>
      <c r="K64" s="272"/>
    </row>
    <row r="65" s="1" customFormat="1" ht="15" customHeight="1">
      <c r="B65" s="270"/>
      <c r="C65" s="276"/>
      <c r="D65" s="274" t="s">
        <v>571</v>
      </c>
      <c r="E65" s="274"/>
      <c r="F65" s="274"/>
      <c r="G65" s="274"/>
      <c r="H65" s="274"/>
      <c r="I65" s="274"/>
      <c r="J65" s="274"/>
      <c r="K65" s="272"/>
    </row>
    <row r="66" s="1" customFormat="1" ht="15" customHeight="1">
      <c r="B66" s="270"/>
      <c r="C66" s="276"/>
      <c r="D66" s="279" t="s">
        <v>572</v>
      </c>
      <c r="E66" s="279"/>
      <c r="F66" s="279"/>
      <c r="G66" s="279"/>
      <c r="H66" s="279"/>
      <c r="I66" s="279"/>
      <c r="J66" s="279"/>
      <c r="K66" s="272"/>
    </row>
    <row r="67" s="1" customFormat="1" ht="15" customHeight="1">
      <c r="B67" s="270"/>
      <c r="C67" s="276"/>
      <c r="D67" s="274" t="s">
        <v>573</v>
      </c>
      <c r="E67" s="274"/>
      <c r="F67" s="274"/>
      <c r="G67" s="274"/>
      <c r="H67" s="274"/>
      <c r="I67" s="274"/>
      <c r="J67" s="274"/>
      <c r="K67" s="272"/>
    </row>
    <row r="68" s="1" customFormat="1" ht="15" customHeight="1">
      <c r="B68" s="270"/>
      <c r="C68" s="276"/>
      <c r="D68" s="274" t="s">
        <v>574</v>
      </c>
      <c r="E68" s="274"/>
      <c r="F68" s="274"/>
      <c r="G68" s="274"/>
      <c r="H68" s="274"/>
      <c r="I68" s="274"/>
      <c r="J68" s="274"/>
      <c r="K68" s="272"/>
    </row>
    <row r="69" s="1" customFormat="1" ht="15" customHeight="1">
      <c r="B69" s="270"/>
      <c r="C69" s="276"/>
      <c r="D69" s="274" t="s">
        <v>575</v>
      </c>
      <c r="E69" s="274"/>
      <c r="F69" s="274"/>
      <c r="G69" s="274"/>
      <c r="H69" s="274"/>
      <c r="I69" s="274"/>
      <c r="J69" s="274"/>
      <c r="K69" s="272"/>
    </row>
    <row r="70" s="1" customFormat="1" ht="15" customHeight="1">
      <c r="B70" s="270"/>
      <c r="C70" s="276"/>
      <c r="D70" s="274" t="s">
        <v>576</v>
      </c>
      <c r="E70" s="274"/>
      <c r="F70" s="274"/>
      <c r="G70" s="274"/>
      <c r="H70" s="274"/>
      <c r="I70" s="274"/>
      <c r="J70" s="274"/>
      <c r="K70" s="272"/>
    </row>
    <row r="71" s="1" customFormat="1" ht="12.75" customHeight="1">
      <c r="B71" s="281"/>
      <c r="C71" s="282"/>
      <c r="D71" s="282"/>
      <c r="E71" s="282"/>
      <c r="F71" s="282"/>
      <c r="G71" s="282"/>
      <c r="H71" s="282"/>
      <c r="I71" s="282"/>
      <c r="J71" s="282"/>
      <c r="K71" s="283"/>
    </row>
    <row r="72" s="1" customFormat="1" ht="18.75" customHeight="1">
      <c r="B72" s="284"/>
      <c r="C72" s="284"/>
      <c r="D72" s="284"/>
      <c r="E72" s="284"/>
      <c r="F72" s="284"/>
      <c r="G72" s="284"/>
      <c r="H72" s="284"/>
      <c r="I72" s="284"/>
      <c r="J72" s="284"/>
      <c r="K72" s="285"/>
    </row>
    <row r="73" s="1" customFormat="1" ht="18.75" customHeight="1">
      <c r="B73" s="285"/>
      <c r="C73" s="285"/>
      <c r="D73" s="285"/>
      <c r="E73" s="285"/>
      <c r="F73" s="285"/>
      <c r="G73" s="285"/>
      <c r="H73" s="285"/>
      <c r="I73" s="285"/>
      <c r="J73" s="285"/>
      <c r="K73" s="285"/>
    </row>
    <row r="74" s="1" customFormat="1" ht="7.5" customHeight="1">
      <c r="B74" s="286"/>
      <c r="C74" s="287"/>
      <c r="D74" s="287"/>
      <c r="E74" s="287"/>
      <c r="F74" s="287"/>
      <c r="G74" s="287"/>
      <c r="H74" s="287"/>
      <c r="I74" s="287"/>
      <c r="J74" s="287"/>
      <c r="K74" s="288"/>
    </row>
    <row r="75" s="1" customFormat="1" ht="45" customHeight="1">
      <c r="B75" s="289"/>
      <c r="C75" s="290" t="s">
        <v>577</v>
      </c>
      <c r="D75" s="290"/>
      <c r="E75" s="290"/>
      <c r="F75" s="290"/>
      <c r="G75" s="290"/>
      <c r="H75" s="290"/>
      <c r="I75" s="290"/>
      <c r="J75" s="290"/>
      <c r="K75" s="291"/>
    </row>
    <row r="76" s="1" customFormat="1" ht="17.25" customHeight="1">
      <c r="B76" s="289"/>
      <c r="C76" s="292" t="s">
        <v>578</v>
      </c>
      <c r="D76" s="292"/>
      <c r="E76" s="292"/>
      <c r="F76" s="292" t="s">
        <v>579</v>
      </c>
      <c r="G76" s="293"/>
      <c r="H76" s="292" t="s">
        <v>51</v>
      </c>
      <c r="I76" s="292" t="s">
        <v>54</v>
      </c>
      <c r="J76" s="292" t="s">
        <v>580</v>
      </c>
      <c r="K76" s="291"/>
    </row>
    <row r="77" s="1" customFormat="1" ht="17.25" customHeight="1">
      <c r="B77" s="289"/>
      <c r="C77" s="294" t="s">
        <v>581</v>
      </c>
      <c r="D77" s="294"/>
      <c r="E77" s="294"/>
      <c r="F77" s="295" t="s">
        <v>582</v>
      </c>
      <c r="G77" s="296"/>
      <c r="H77" s="294"/>
      <c r="I77" s="294"/>
      <c r="J77" s="294" t="s">
        <v>583</v>
      </c>
      <c r="K77" s="291"/>
    </row>
    <row r="78" s="1" customFormat="1" ht="5.25" customHeight="1">
      <c r="B78" s="289"/>
      <c r="C78" s="297"/>
      <c r="D78" s="297"/>
      <c r="E78" s="297"/>
      <c r="F78" s="297"/>
      <c r="G78" s="298"/>
      <c r="H78" s="297"/>
      <c r="I78" s="297"/>
      <c r="J78" s="297"/>
      <c r="K78" s="291"/>
    </row>
    <row r="79" s="1" customFormat="1" ht="15" customHeight="1">
      <c r="B79" s="289"/>
      <c r="C79" s="277" t="s">
        <v>50</v>
      </c>
      <c r="D79" s="299"/>
      <c r="E79" s="299"/>
      <c r="F79" s="300" t="s">
        <v>584</v>
      </c>
      <c r="G79" s="301"/>
      <c r="H79" s="277" t="s">
        <v>585</v>
      </c>
      <c r="I79" s="277" t="s">
        <v>586</v>
      </c>
      <c r="J79" s="277">
        <v>20</v>
      </c>
      <c r="K79" s="291"/>
    </row>
    <row r="80" s="1" customFormat="1" ht="15" customHeight="1">
      <c r="B80" s="289"/>
      <c r="C80" s="277" t="s">
        <v>587</v>
      </c>
      <c r="D80" s="277"/>
      <c r="E80" s="277"/>
      <c r="F80" s="300" t="s">
        <v>584</v>
      </c>
      <c r="G80" s="301"/>
      <c r="H80" s="277" t="s">
        <v>588</v>
      </c>
      <c r="I80" s="277" t="s">
        <v>586</v>
      </c>
      <c r="J80" s="277">
        <v>120</v>
      </c>
      <c r="K80" s="291"/>
    </row>
    <row r="81" s="1" customFormat="1" ht="15" customHeight="1">
      <c r="B81" s="302"/>
      <c r="C81" s="277" t="s">
        <v>589</v>
      </c>
      <c r="D81" s="277"/>
      <c r="E81" s="277"/>
      <c r="F81" s="300" t="s">
        <v>590</v>
      </c>
      <c r="G81" s="301"/>
      <c r="H81" s="277" t="s">
        <v>591</v>
      </c>
      <c r="I81" s="277" t="s">
        <v>586</v>
      </c>
      <c r="J81" s="277">
        <v>50</v>
      </c>
      <c r="K81" s="291"/>
    </row>
    <row r="82" s="1" customFormat="1" ht="15" customHeight="1">
      <c r="B82" s="302"/>
      <c r="C82" s="277" t="s">
        <v>592</v>
      </c>
      <c r="D82" s="277"/>
      <c r="E82" s="277"/>
      <c r="F82" s="300" t="s">
        <v>584</v>
      </c>
      <c r="G82" s="301"/>
      <c r="H82" s="277" t="s">
        <v>593</v>
      </c>
      <c r="I82" s="277" t="s">
        <v>594</v>
      </c>
      <c r="J82" s="277"/>
      <c r="K82" s="291"/>
    </row>
    <row r="83" s="1" customFormat="1" ht="15" customHeight="1">
      <c r="B83" s="302"/>
      <c r="C83" s="303" t="s">
        <v>595</v>
      </c>
      <c r="D83" s="303"/>
      <c r="E83" s="303"/>
      <c r="F83" s="304" t="s">
        <v>590</v>
      </c>
      <c r="G83" s="303"/>
      <c r="H83" s="303" t="s">
        <v>596</v>
      </c>
      <c r="I83" s="303" t="s">
        <v>586</v>
      </c>
      <c r="J83" s="303">
        <v>15</v>
      </c>
      <c r="K83" s="291"/>
    </row>
    <row r="84" s="1" customFormat="1" ht="15" customHeight="1">
      <c r="B84" s="302"/>
      <c r="C84" s="303" t="s">
        <v>597</v>
      </c>
      <c r="D84" s="303"/>
      <c r="E84" s="303"/>
      <c r="F84" s="304" t="s">
        <v>590</v>
      </c>
      <c r="G84" s="303"/>
      <c r="H84" s="303" t="s">
        <v>598</v>
      </c>
      <c r="I84" s="303" t="s">
        <v>586</v>
      </c>
      <c r="J84" s="303">
        <v>15</v>
      </c>
      <c r="K84" s="291"/>
    </row>
    <row r="85" s="1" customFormat="1" ht="15" customHeight="1">
      <c r="B85" s="302"/>
      <c r="C85" s="303" t="s">
        <v>599</v>
      </c>
      <c r="D85" s="303"/>
      <c r="E85" s="303"/>
      <c r="F85" s="304" t="s">
        <v>590</v>
      </c>
      <c r="G85" s="303"/>
      <c r="H85" s="303" t="s">
        <v>600</v>
      </c>
      <c r="I85" s="303" t="s">
        <v>586</v>
      </c>
      <c r="J85" s="303">
        <v>20</v>
      </c>
      <c r="K85" s="291"/>
    </row>
    <row r="86" s="1" customFormat="1" ht="15" customHeight="1">
      <c r="B86" s="302"/>
      <c r="C86" s="303" t="s">
        <v>601</v>
      </c>
      <c r="D86" s="303"/>
      <c r="E86" s="303"/>
      <c r="F86" s="304" t="s">
        <v>590</v>
      </c>
      <c r="G86" s="303"/>
      <c r="H86" s="303" t="s">
        <v>602</v>
      </c>
      <c r="I86" s="303" t="s">
        <v>586</v>
      </c>
      <c r="J86" s="303">
        <v>20</v>
      </c>
      <c r="K86" s="291"/>
    </row>
    <row r="87" s="1" customFormat="1" ht="15" customHeight="1">
      <c r="B87" s="302"/>
      <c r="C87" s="277" t="s">
        <v>603</v>
      </c>
      <c r="D87" s="277"/>
      <c r="E87" s="277"/>
      <c r="F87" s="300" t="s">
        <v>590</v>
      </c>
      <c r="G87" s="301"/>
      <c r="H87" s="277" t="s">
        <v>604</v>
      </c>
      <c r="I87" s="277" t="s">
        <v>586</v>
      </c>
      <c r="J87" s="277">
        <v>50</v>
      </c>
      <c r="K87" s="291"/>
    </row>
    <row r="88" s="1" customFormat="1" ht="15" customHeight="1">
      <c r="B88" s="302"/>
      <c r="C88" s="277" t="s">
        <v>605</v>
      </c>
      <c r="D88" s="277"/>
      <c r="E88" s="277"/>
      <c r="F88" s="300" t="s">
        <v>590</v>
      </c>
      <c r="G88" s="301"/>
      <c r="H88" s="277" t="s">
        <v>606</v>
      </c>
      <c r="I88" s="277" t="s">
        <v>586</v>
      </c>
      <c r="J88" s="277">
        <v>20</v>
      </c>
      <c r="K88" s="291"/>
    </row>
    <row r="89" s="1" customFormat="1" ht="15" customHeight="1">
      <c r="B89" s="302"/>
      <c r="C89" s="277" t="s">
        <v>607</v>
      </c>
      <c r="D89" s="277"/>
      <c r="E89" s="277"/>
      <c r="F89" s="300" t="s">
        <v>590</v>
      </c>
      <c r="G89" s="301"/>
      <c r="H89" s="277" t="s">
        <v>608</v>
      </c>
      <c r="I89" s="277" t="s">
        <v>586</v>
      </c>
      <c r="J89" s="277">
        <v>20</v>
      </c>
      <c r="K89" s="291"/>
    </row>
    <row r="90" s="1" customFormat="1" ht="15" customHeight="1">
      <c r="B90" s="302"/>
      <c r="C90" s="277" t="s">
        <v>609</v>
      </c>
      <c r="D90" s="277"/>
      <c r="E90" s="277"/>
      <c r="F90" s="300" t="s">
        <v>590</v>
      </c>
      <c r="G90" s="301"/>
      <c r="H90" s="277" t="s">
        <v>610</v>
      </c>
      <c r="I90" s="277" t="s">
        <v>586</v>
      </c>
      <c r="J90" s="277">
        <v>50</v>
      </c>
      <c r="K90" s="291"/>
    </row>
    <row r="91" s="1" customFormat="1" ht="15" customHeight="1">
      <c r="B91" s="302"/>
      <c r="C91" s="277" t="s">
        <v>611</v>
      </c>
      <c r="D91" s="277"/>
      <c r="E91" s="277"/>
      <c r="F91" s="300" t="s">
        <v>590</v>
      </c>
      <c r="G91" s="301"/>
      <c r="H91" s="277" t="s">
        <v>611</v>
      </c>
      <c r="I91" s="277" t="s">
        <v>586</v>
      </c>
      <c r="J91" s="277">
        <v>50</v>
      </c>
      <c r="K91" s="291"/>
    </row>
    <row r="92" s="1" customFormat="1" ht="15" customHeight="1">
      <c r="B92" s="302"/>
      <c r="C92" s="277" t="s">
        <v>612</v>
      </c>
      <c r="D92" s="277"/>
      <c r="E92" s="277"/>
      <c r="F92" s="300" t="s">
        <v>590</v>
      </c>
      <c r="G92" s="301"/>
      <c r="H92" s="277" t="s">
        <v>613</v>
      </c>
      <c r="I92" s="277" t="s">
        <v>586</v>
      </c>
      <c r="J92" s="277">
        <v>255</v>
      </c>
      <c r="K92" s="291"/>
    </row>
    <row r="93" s="1" customFormat="1" ht="15" customHeight="1">
      <c r="B93" s="302"/>
      <c r="C93" s="277" t="s">
        <v>614</v>
      </c>
      <c r="D93" s="277"/>
      <c r="E93" s="277"/>
      <c r="F93" s="300" t="s">
        <v>584</v>
      </c>
      <c r="G93" s="301"/>
      <c r="H93" s="277" t="s">
        <v>615</v>
      </c>
      <c r="I93" s="277" t="s">
        <v>616</v>
      </c>
      <c r="J93" s="277"/>
      <c r="K93" s="291"/>
    </row>
    <row r="94" s="1" customFormat="1" ht="15" customHeight="1">
      <c r="B94" s="302"/>
      <c r="C94" s="277" t="s">
        <v>617</v>
      </c>
      <c r="D94" s="277"/>
      <c r="E94" s="277"/>
      <c r="F94" s="300" t="s">
        <v>584</v>
      </c>
      <c r="G94" s="301"/>
      <c r="H94" s="277" t="s">
        <v>618</v>
      </c>
      <c r="I94" s="277" t="s">
        <v>619</v>
      </c>
      <c r="J94" s="277"/>
      <c r="K94" s="291"/>
    </row>
    <row r="95" s="1" customFormat="1" ht="15" customHeight="1">
      <c r="B95" s="302"/>
      <c r="C95" s="277" t="s">
        <v>620</v>
      </c>
      <c r="D95" s="277"/>
      <c r="E95" s="277"/>
      <c r="F95" s="300" t="s">
        <v>584</v>
      </c>
      <c r="G95" s="301"/>
      <c r="H95" s="277" t="s">
        <v>620</v>
      </c>
      <c r="I95" s="277" t="s">
        <v>619</v>
      </c>
      <c r="J95" s="277"/>
      <c r="K95" s="291"/>
    </row>
    <row r="96" s="1" customFormat="1" ht="15" customHeight="1">
      <c r="B96" s="302"/>
      <c r="C96" s="277" t="s">
        <v>35</v>
      </c>
      <c r="D96" s="277"/>
      <c r="E96" s="277"/>
      <c r="F96" s="300" t="s">
        <v>584</v>
      </c>
      <c r="G96" s="301"/>
      <c r="H96" s="277" t="s">
        <v>621</v>
      </c>
      <c r="I96" s="277" t="s">
        <v>619</v>
      </c>
      <c r="J96" s="277"/>
      <c r="K96" s="291"/>
    </row>
    <row r="97" s="1" customFormat="1" ht="15" customHeight="1">
      <c r="B97" s="302"/>
      <c r="C97" s="277" t="s">
        <v>45</v>
      </c>
      <c r="D97" s="277"/>
      <c r="E97" s="277"/>
      <c r="F97" s="300" t="s">
        <v>584</v>
      </c>
      <c r="G97" s="301"/>
      <c r="H97" s="277" t="s">
        <v>622</v>
      </c>
      <c r="I97" s="277" t="s">
        <v>619</v>
      </c>
      <c r="J97" s="277"/>
      <c r="K97" s="291"/>
    </row>
    <row r="98" s="1" customFormat="1" ht="15" customHeight="1">
      <c r="B98" s="305"/>
      <c r="C98" s="306"/>
      <c r="D98" s="306"/>
      <c r="E98" s="306"/>
      <c r="F98" s="306"/>
      <c r="G98" s="306"/>
      <c r="H98" s="306"/>
      <c r="I98" s="306"/>
      <c r="J98" s="306"/>
      <c r="K98" s="307"/>
    </row>
    <row r="99" s="1" customFormat="1" ht="18.75" customHeight="1">
      <c r="B99" s="308"/>
      <c r="C99" s="309"/>
      <c r="D99" s="309"/>
      <c r="E99" s="309"/>
      <c r="F99" s="309"/>
      <c r="G99" s="309"/>
      <c r="H99" s="309"/>
      <c r="I99" s="309"/>
      <c r="J99" s="309"/>
      <c r="K99" s="308"/>
    </row>
    <row r="100" s="1" customFormat="1" ht="18.75" customHeight="1">
      <c r="B100" s="285"/>
      <c r="C100" s="285"/>
      <c r="D100" s="285"/>
      <c r="E100" s="285"/>
      <c r="F100" s="285"/>
      <c r="G100" s="285"/>
      <c r="H100" s="285"/>
      <c r="I100" s="285"/>
      <c r="J100" s="285"/>
      <c r="K100" s="285"/>
    </row>
    <row r="101" s="1" customFormat="1" ht="7.5" customHeight="1">
      <c r="B101" s="286"/>
      <c r="C101" s="287"/>
      <c r="D101" s="287"/>
      <c r="E101" s="287"/>
      <c r="F101" s="287"/>
      <c r="G101" s="287"/>
      <c r="H101" s="287"/>
      <c r="I101" s="287"/>
      <c r="J101" s="287"/>
      <c r="K101" s="288"/>
    </row>
    <row r="102" s="1" customFormat="1" ht="45" customHeight="1">
      <c r="B102" s="289"/>
      <c r="C102" s="290" t="s">
        <v>623</v>
      </c>
      <c r="D102" s="290"/>
      <c r="E102" s="290"/>
      <c r="F102" s="290"/>
      <c r="G102" s="290"/>
      <c r="H102" s="290"/>
      <c r="I102" s="290"/>
      <c r="J102" s="290"/>
      <c r="K102" s="291"/>
    </row>
    <row r="103" s="1" customFormat="1" ht="17.25" customHeight="1">
      <c r="B103" s="289"/>
      <c r="C103" s="292" t="s">
        <v>578</v>
      </c>
      <c r="D103" s="292"/>
      <c r="E103" s="292"/>
      <c r="F103" s="292" t="s">
        <v>579</v>
      </c>
      <c r="G103" s="293"/>
      <c r="H103" s="292" t="s">
        <v>51</v>
      </c>
      <c r="I103" s="292" t="s">
        <v>54</v>
      </c>
      <c r="J103" s="292" t="s">
        <v>580</v>
      </c>
      <c r="K103" s="291"/>
    </row>
    <row r="104" s="1" customFormat="1" ht="17.25" customHeight="1">
      <c r="B104" s="289"/>
      <c r="C104" s="294" t="s">
        <v>581</v>
      </c>
      <c r="D104" s="294"/>
      <c r="E104" s="294"/>
      <c r="F104" s="295" t="s">
        <v>582</v>
      </c>
      <c r="G104" s="296"/>
      <c r="H104" s="294"/>
      <c r="I104" s="294"/>
      <c r="J104" s="294" t="s">
        <v>583</v>
      </c>
      <c r="K104" s="291"/>
    </row>
    <row r="105" s="1" customFormat="1" ht="5.25" customHeight="1">
      <c r="B105" s="289"/>
      <c r="C105" s="292"/>
      <c r="D105" s="292"/>
      <c r="E105" s="292"/>
      <c r="F105" s="292"/>
      <c r="G105" s="310"/>
      <c r="H105" s="292"/>
      <c r="I105" s="292"/>
      <c r="J105" s="292"/>
      <c r="K105" s="291"/>
    </row>
    <row r="106" s="1" customFormat="1" ht="15" customHeight="1">
      <c r="B106" s="289"/>
      <c r="C106" s="277" t="s">
        <v>50</v>
      </c>
      <c r="D106" s="299"/>
      <c r="E106" s="299"/>
      <c r="F106" s="300" t="s">
        <v>584</v>
      </c>
      <c r="G106" s="277"/>
      <c r="H106" s="277" t="s">
        <v>624</v>
      </c>
      <c r="I106" s="277" t="s">
        <v>586</v>
      </c>
      <c r="J106" s="277">
        <v>20</v>
      </c>
      <c r="K106" s="291"/>
    </row>
    <row r="107" s="1" customFormat="1" ht="15" customHeight="1">
      <c r="B107" s="289"/>
      <c r="C107" s="277" t="s">
        <v>587</v>
      </c>
      <c r="D107" s="277"/>
      <c r="E107" s="277"/>
      <c r="F107" s="300" t="s">
        <v>584</v>
      </c>
      <c r="G107" s="277"/>
      <c r="H107" s="277" t="s">
        <v>624</v>
      </c>
      <c r="I107" s="277" t="s">
        <v>586</v>
      </c>
      <c r="J107" s="277">
        <v>120</v>
      </c>
      <c r="K107" s="291"/>
    </row>
    <row r="108" s="1" customFormat="1" ht="15" customHeight="1">
      <c r="B108" s="302"/>
      <c r="C108" s="277" t="s">
        <v>589</v>
      </c>
      <c r="D108" s="277"/>
      <c r="E108" s="277"/>
      <c r="F108" s="300" t="s">
        <v>590</v>
      </c>
      <c r="G108" s="277"/>
      <c r="H108" s="277" t="s">
        <v>624</v>
      </c>
      <c r="I108" s="277" t="s">
        <v>586</v>
      </c>
      <c r="J108" s="277">
        <v>50</v>
      </c>
      <c r="K108" s="291"/>
    </row>
    <row r="109" s="1" customFormat="1" ht="15" customHeight="1">
      <c r="B109" s="302"/>
      <c r="C109" s="277" t="s">
        <v>592</v>
      </c>
      <c r="D109" s="277"/>
      <c r="E109" s="277"/>
      <c r="F109" s="300" t="s">
        <v>584</v>
      </c>
      <c r="G109" s="277"/>
      <c r="H109" s="277" t="s">
        <v>624</v>
      </c>
      <c r="I109" s="277" t="s">
        <v>594</v>
      </c>
      <c r="J109" s="277"/>
      <c r="K109" s="291"/>
    </row>
    <row r="110" s="1" customFormat="1" ht="15" customHeight="1">
      <c r="B110" s="302"/>
      <c r="C110" s="277" t="s">
        <v>603</v>
      </c>
      <c r="D110" s="277"/>
      <c r="E110" s="277"/>
      <c r="F110" s="300" t="s">
        <v>590</v>
      </c>
      <c r="G110" s="277"/>
      <c r="H110" s="277" t="s">
        <v>624</v>
      </c>
      <c r="I110" s="277" t="s">
        <v>586</v>
      </c>
      <c r="J110" s="277">
        <v>50</v>
      </c>
      <c r="K110" s="291"/>
    </row>
    <row r="111" s="1" customFormat="1" ht="15" customHeight="1">
      <c r="B111" s="302"/>
      <c r="C111" s="277" t="s">
        <v>611</v>
      </c>
      <c r="D111" s="277"/>
      <c r="E111" s="277"/>
      <c r="F111" s="300" t="s">
        <v>590</v>
      </c>
      <c r="G111" s="277"/>
      <c r="H111" s="277" t="s">
        <v>624</v>
      </c>
      <c r="I111" s="277" t="s">
        <v>586</v>
      </c>
      <c r="J111" s="277">
        <v>50</v>
      </c>
      <c r="K111" s="291"/>
    </row>
    <row r="112" s="1" customFormat="1" ht="15" customHeight="1">
      <c r="B112" s="302"/>
      <c r="C112" s="277" t="s">
        <v>609</v>
      </c>
      <c r="D112" s="277"/>
      <c r="E112" s="277"/>
      <c r="F112" s="300" t="s">
        <v>590</v>
      </c>
      <c r="G112" s="277"/>
      <c r="H112" s="277" t="s">
        <v>624</v>
      </c>
      <c r="I112" s="277" t="s">
        <v>586</v>
      </c>
      <c r="J112" s="277">
        <v>50</v>
      </c>
      <c r="K112" s="291"/>
    </row>
    <row r="113" s="1" customFormat="1" ht="15" customHeight="1">
      <c r="B113" s="302"/>
      <c r="C113" s="277" t="s">
        <v>50</v>
      </c>
      <c r="D113" s="277"/>
      <c r="E113" s="277"/>
      <c r="F113" s="300" t="s">
        <v>584</v>
      </c>
      <c r="G113" s="277"/>
      <c r="H113" s="277" t="s">
        <v>625</v>
      </c>
      <c r="I113" s="277" t="s">
        <v>586</v>
      </c>
      <c r="J113" s="277">
        <v>20</v>
      </c>
      <c r="K113" s="291"/>
    </row>
    <row r="114" s="1" customFormat="1" ht="15" customHeight="1">
      <c r="B114" s="302"/>
      <c r="C114" s="277" t="s">
        <v>626</v>
      </c>
      <c r="D114" s="277"/>
      <c r="E114" s="277"/>
      <c r="F114" s="300" t="s">
        <v>584</v>
      </c>
      <c r="G114" s="277"/>
      <c r="H114" s="277" t="s">
        <v>627</v>
      </c>
      <c r="I114" s="277" t="s">
        <v>586</v>
      </c>
      <c r="J114" s="277">
        <v>120</v>
      </c>
      <c r="K114" s="291"/>
    </row>
    <row r="115" s="1" customFormat="1" ht="15" customHeight="1">
      <c r="B115" s="302"/>
      <c r="C115" s="277" t="s">
        <v>35</v>
      </c>
      <c r="D115" s="277"/>
      <c r="E115" s="277"/>
      <c r="F115" s="300" t="s">
        <v>584</v>
      </c>
      <c r="G115" s="277"/>
      <c r="H115" s="277" t="s">
        <v>628</v>
      </c>
      <c r="I115" s="277" t="s">
        <v>619</v>
      </c>
      <c r="J115" s="277"/>
      <c r="K115" s="291"/>
    </row>
    <row r="116" s="1" customFormat="1" ht="15" customHeight="1">
      <c r="B116" s="302"/>
      <c r="C116" s="277" t="s">
        <v>45</v>
      </c>
      <c r="D116" s="277"/>
      <c r="E116" s="277"/>
      <c r="F116" s="300" t="s">
        <v>584</v>
      </c>
      <c r="G116" s="277"/>
      <c r="H116" s="277" t="s">
        <v>629</v>
      </c>
      <c r="I116" s="277" t="s">
        <v>619</v>
      </c>
      <c r="J116" s="277"/>
      <c r="K116" s="291"/>
    </row>
    <row r="117" s="1" customFormat="1" ht="15" customHeight="1">
      <c r="B117" s="302"/>
      <c r="C117" s="277" t="s">
        <v>54</v>
      </c>
      <c r="D117" s="277"/>
      <c r="E117" s="277"/>
      <c r="F117" s="300" t="s">
        <v>584</v>
      </c>
      <c r="G117" s="277"/>
      <c r="H117" s="277" t="s">
        <v>630</v>
      </c>
      <c r="I117" s="277" t="s">
        <v>631</v>
      </c>
      <c r="J117" s="277"/>
      <c r="K117" s="291"/>
    </row>
    <row r="118" s="1" customFormat="1" ht="15" customHeight="1">
      <c r="B118" s="305"/>
      <c r="C118" s="311"/>
      <c r="D118" s="311"/>
      <c r="E118" s="311"/>
      <c r="F118" s="311"/>
      <c r="G118" s="311"/>
      <c r="H118" s="311"/>
      <c r="I118" s="311"/>
      <c r="J118" s="311"/>
      <c r="K118" s="307"/>
    </row>
    <row r="119" s="1" customFormat="1" ht="18.75" customHeight="1">
      <c r="B119" s="312"/>
      <c r="C119" s="313"/>
      <c r="D119" s="313"/>
      <c r="E119" s="313"/>
      <c r="F119" s="314"/>
      <c r="G119" s="313"/>
      <c r="H119" s="313"/>
      <c r="I119" s="313"/>
      <c r="J119" s="313"/>
      <c r="K119" s="312"/>
    </row>
    <row r="120" s="1" customFormat="1" ht="18.75" customHeight="1">
      <c r="B120" s="285"/>
      <c r="C120" s="285"/>
      <c r="D120" s="285"/>
      <c r="E120" s="285"/>
      <c r="F120" s="285"/>
      <c r="G120" s="285"/>
      <c r="H120" s="285"/>
      <c r="I120" s="285"/>
      <c r="J120" s="285"/>
      <c r="K120" s="285"/>
    </row>
    <row r="121" s="1" customFormat="1" ht="7.5" customHeight="1">
      <c r="B121" s="315"/>
      <c r="C121" s="316"/>
      <c r="D121" s="316"/>
      <c r="E121" s="316"/>
      <c r="F121" s="316"/>
      <c r="G121" s="316"/>
      <c r="H121" s="316"/>
      <c r="I121" s="316"/>
      <c r="J121" s="316"/>
      <c r="K121" s="317"/>
    </row>
    <row r="122" s="1" customFormat="1" ht="45" customHeight="1">
      <c r="B122" s="318"/>
      <c r="C122" s="268" t="s">
        <v>632</v>
      </c>
      <c r="D122" s="268"/>
      <c r="E122" s="268"/>
      <c r="F122" s="268"/>
      <c r="G122" s="268"/>
      <c r="H122" s="268"/>
      <c r="I122" s="268"/>
      <c r="J122" s="268"/>
      <c r="K122" s="319"/>
    </row>
    <row r="123" s="1" customFormat="1" ht="17.25" customHeight="1">
      <c r="B123" s="320"/>
      <c r="C123" s="292" t="s">
        <v>578</v>
      </c>
      <c r="D123" s="292"/>
      <c r="E123" s="292"/>
      <c r="F123" s="292" t="s">
        <v>579</v>
      </c>
      <c r="G123" s="293"/>
      <c r="H123" s="292" t="s">
        <v>51</v>
      </c>
      <c r="I123" s="292" t="s">
        <v>54</v>
      </c>
      <c r="J123" s="292" t="s">
        <v>580</v>
      </c>
      <c r="K123" s="321"/>
    </row>
    <row r="124" s="1" customFormat="1" ht="17.25" customHeight="1">
      <c r="B124" s="320"/>
      <c r="C124" s="294" t="s">
        <v>581</v>
      </c>
      <c r="D124" s="294"/>
      <c r="E124" s="294"/>
      <c r="F124" s="295" t="s">
        <v>582</v>
      </c>
      <c r="G124" s="296"/>
      <c r="H124" s="294"/>
      <c r="I124" s="294"/>
      <c r="J124" s="294" t="s">
        <v>583</v>
      </c>
      <c r="K124" s="321"/>
    </row>
    <row r="125" s="1" customFormat="1" ht="5.25" customHeight="1">
      <c r="B125" s="322"/>
      <c r="C125" s="297"/>
      <c r="D125" s="297"/>
      <c r="E125" s="297"/>
      <c r="F125" s="297"/>
      <c r="G125" s="323"/>
      <c r="H125" s="297"/>
      <c r="I125" s="297"/>
      <c r="J125" s="297"/>
      <c r="K125" s="324"/>
    </row>
    <row r="126" s="1" customFormat="1" ht="15" customHeight="1">
      <c r="B126" s="322"/>
      <c r="C126" s="277" t="s">
        <v>587</v>
      </c>
      <c r="D126" s="299"/>
      <c r="E126" s="299"/>
      <c r="F126" s="300" t="s">
        <v>584</v>
      </c>
      <c r="G126" s="277"/>
      <c r="H126" s="277" t="s">
        <v>624</v>
      </c>
      <c r="I126" s="277" t="s">
        <v>586</v>
      </c>
      <c r="J126" s="277">
        <v>120</v>
      </c>
      <c r="K126" s="325"/>
    </row>
    <row r="127" s="1" customFormat="1" ht="15" customHeight="1">
      <c r="B127" s="322"/>
      <c r="C127" s="277" t="s">
        <v>633</v>
      </c>
      <c r="D127" s="277"/>
      <c r="E127" s="277"/>
      <c r="F127" s="300" t="s">
        <v>584</v>
      </c>
      <c r="G127" s="277"/>
      <c r="H127" s="277" t="s">
        <v>634</v>
      </c>
      <c r="I127" s="277" t="s">
        <v>586</v>
      </c>
      <c r="J127" s="277" t="s">
        <v>635</v>
      </c>
      <c r="K127" s="325"/>
    </row>
    <row r="128" s="1" customFormat="1" ht="15" customHeight="1">
      <c r="B128" s="322"/>
      <c r="C128" s="277" t="s">
        <v>532</v>
      </c>
      <c r="D128" s="277"/>
      <c r="E128" s="277"/>
      <c r="F128" s="300" t="s">
        <v>584</v>
      </c>
      <c r="G128" s="277"/>
      <c r="H128" s="277" t="s">
        <v>636</v>
      </c>
      <c r="I128" s="277" t="s">
        <v>586</v>
      </c>
      <c r="J128" s="277" t="s">
        <v>635</v>
      </c>
      <c r="K128" s="325"/>
    </row>
    <row r="129" s="1" customFormat="1" ht="15" customHeight="1">
      <c r="B129" s="322"/>
      <c r="C129" s="277" t="s">
        <v>595</v>
      </c>
      <c r="D129" s="277"/>
      <c r="E129" s="277"/>
      <c r="F129" s="300" t="s">
        <v>590</v>
      </c>
      <c r="G129" s="277"/>
      <c r="H129" s="277" t="s">
        <v>596</v>
      </c>
      <c r="I129" s="277" t="s">
        <v>586</v>
      </c>
      <c r="J129" s="277">
        <v>15</v>
      </c>
      <c r="K129" s="325"/>
    </row>
    <row r="130" s="1" customFormat="1" ht="15" customHeight="1">
      <c r="B130" s="322"/>
      <c r="C130" s="303" t="s">
        <v>597</v>
      </c>
      <c r="D130" s="303"/>
      <c r="E130" s="303"/>
      <c r="F130" s="304" t="s">
        <v>590</v>
      </c>
      <c r="G130" s="303"/>
      <c r="H130" s="303" t="s">
        <v>598</v>
      </c>
      <c r="I130" s="303" t="s">
        <v>586</v>
      </c>
      <c r="J130" s="303">
        <v>15</v>
      </c>
      <c r="K130" s="325"/>
    </row>
    <row r="131" s="1" customFormat="1" ht="15" customHeight="1">
      <c r="B131" s="322"/>
      <c r="C131" s="303" t="s">
        <v>599</v>
      </c>
      <c r="D131" s="303"/>
      <c r="E131" s="303"/>
      <c r="F131" s="304" t="s">
        <v>590</v>
      </c>
      <c r="G131" s="303"/>
      <c r="H131" s="303" t="s">
        <v>600</v>
      </c>
      <c r="I131" s="303" t="s">
        <v>586</v>
      </c>
      <c r="J131" s="303">
        <v>20</v>
      </c>
      <c r="K131" s="325"/>
    </row>
    <row r="132" s="1" customFormat="1" ht="15" customHeight="1">
      <c r="B132" s="322"/>
      <c r="C132" s="303" t="s">
        <v>601</v>
      </c>
      <c r="D132" s="303"/>
      <c r="E132" s="303"/>
      <c r="F132" s="304" t="s">
        <v>590</v>
      </c>
      <c r="G132" s="303"/>
      <c r="H132" s="303" t="s">
        <v>602</v>
      </c>
      <c r="I132" s="303" t="s">
        <v>586</v>
      </c>
      <c r="J132" s="303">
        <v>20</v>
      </c>
      <c r="K132" s="325"/>
    </row>
    <row r="133" s="1" customFormat="1" ht="15" customHeight="1">
      <c r="B133" s="322"/>
      <c r="C133" s="277" t="s">
        <v>589</v>
      </c>
      <c r="D133" s="277"/>
      <c r="E133" s="277"/>
      <c r="F133" s="300" t="s">
        <v>590</v>
      </c>
      <c r="G133" s="277"/>
      <c r="H133" s="277" t="s">
        <v>624</v>
      </c>
      <c r="I133" s="277" t="s">
        <v>586</v>
      </c>
      <c r="J133" s="277">
        <v>50</v>
      </c>
      <c r="K133" s="325"/>
    </row>
    <row r="134" s="1" customFormat="1" ht="15" customHeight="1">
      <c r="B134" s="322"/>
      <c r="C134" s="277" t="s">
        <v>603</v>
      </c>
      <c r="D134" s="277"/>
      <c r="E134" s="277"/>
      <c r="F134" s="300" t="s">
        <v>590</v>
      </c>
      <c r="G134" s="277"/>
      <c r="H134" s="277" t="s">
        <v>624</v>
      </c>
      <c r="I134" s="277" t="s">
        <v>586</v>
      </c>
      <c r="J134" s="277">
        <v>50</v>
      </c>
      <c r="K134" s="325"/>
    </row>
    <row r="135" s="1" customFormat="1" ht="15" customHeight="1">
      <c r="B135" s="322"/>
      <c r="C135" s="277" t="s">
        <v>609</v>
      </c>
      <c r="D135" s="277"/>
      <c r="E135" s="277"/>
      <c r="F135" s="300" t="s">
        <v>590</v>
      </c>
      <c r="G135" s="277"/>
      <c r="H135" s="277" t="s">
        <v>624</v>
      </c>
      <c r="I135" s="277" t="s">
        <v>586</v>
      </c>
      <c r="J135" s="277">
        <v>50</v>
      </c>
      <c r="K135" s="325"/>
    </row>
    <row r="136" s="1" customFormat="1" ht="15" customHeight="1">
      <c r="B136" s="322"/>
      <c r="C136" s="277" t="s">
        <v>611</v>
      </c>
      <c r="D136" s="277"/>
      <c r="E136" s="277"/>
      <c r="F136" s="300" t="s">
        <v>590</v>
      </c>
      <c r="G136" s="277"/>
      <c r="H136" s="277" t="s">
        <v>624</v>
      </c>
      <c r="I136" s="277" t="s">
        <v>586</v>
      </c>
      <c r="J136" s="277">
        <v>50</v>
      </c>
      <c r="K136" s="325"/>
    </row>
    <row r="137" s="1" customFormat="1" ht="15" customHeight="1">
      <c r="B137" s="322"/>
      <c r="C137" s="277" t="s">
        <v>612</v>
      </c>
      <c r="D137" s="277"/>
      <c r="E137" s="277"/>
      <c r="F137" s="300" t="s">
        <v>590</v>
      </c>
      <c r="G137" s="277"/>
      <c r="H137" s="277" t="s">
        <v>637</v>
      </c>
      <c r="I137" s="277" t="s">
        <v>586</v>
      </c>
      <c r="J137" s="277">
        <v>255</v>
      </c>
      <c r="K137" s="325"/>
    </row>
    <row r="138" s="1" customFormat="1" ht="15" customHeight="1">
      <c r="B138" s="322"/>
      <c r="C138" s="277" t="s">
        <v>614</v>
      </c>
      <c r="D138" s="277"/>
      <c r="E138" s="277"/>
      <c r="F138" s="300" t="s">
        <v>584</v>
      </c>
      <c r="G138" s="277"/>
      <c r="H138" s="277" t="s">
        <v>638</v>
      </c>
      <c r="I138" s="277" t="s">
        <v>616</v>
      </c>
      <c r="J138" s="277"/>
      <c r="K138" s="325"/>
    </row>
    <row r="139" s="1" customFormat="1" ht="15" customHeight="1">
      <c r="B139" s="322"/>
      <c r="C139" s="277" t="s">
        <v>617</v>
      </c>
      <c r="D139" s="277"/>
      <c r="E139" s="277"/>
      <c r="F139" s="300" t="s">
        <v>584</v>
      </c>
      <c r="G139" s="277"/>
      <c r="H139" s="277" t="s">
        <v>639</v>
      </c>
      <c r="I139" s="277" t="s">
        <v>619</v>
      </c>
      <c r="J139" s="277"/>
      <c r="K139" s="325"/>
    </row>
    <row r="140" s="1" customFormat="1" ht="15" customHeight="1">
      <c r="B140" s="322"/>
      <c r="C140" s="277" t="s">
        <v>620</v>
      </c>
      <c r="D140" s="277"/>
      <c r="E140" s="277"/>
      <c r="F140" s="300" t="s">
        <v>584</v>
      </c>
      <c r="G140" s="277"/>
      <c r="H140" s="277" t="s">
        <v>620</v>
      </c>
      <c r="I140" s="277" t="s">
        <v>619</v>
      </c>
      <c r="J140" s="277"/>
      <c r="K140" s="325"/>
    </row>
    <row r="141" s="1" customFormat="1" ht="15" customHeight="1">
      <c r="B141" s="322"/>
      <c r="C141" s="277" t="s">
        <v>35</v>
      </c>
      <c r="D141" s="277"/>
      <c r="E141" s="277"/>
      <c r="F141" s="300" t="s">
        <v>584</v>
      </c>
      <c r="G141" s="277"/>
      <c r="H141" s="277" t="s">
        <v>640</v>
      </c>
      <c r="I141" s="277" t="s">
        <v>619</v>
      </c>
      <c r="J141" s="277"/>
      <c r="K141" s="325"/>
    </row>
    <row r="142" s="1" customFormat="1" ht="15" customHeight="1">
      <c r="B142" s="322"/>
      <c r="C142" s="277" t="s">
        <v>641</v>
      </c>
      <c r="D142" s="277"/>
      <c r="E142" s="277"/>
      <c r="F142" s="300" t="s">
        <v>584</v>
      </c>
      <c r="G142" s="277"/>
      <c r="H142" s="277" t="s">
        <v>642</v>
      </c>
      <c r="I142" s="277" t="s">
        <v>619</v>
      </c>
      <c r="J142" s="277"/>
      <c r="K142" s="325"/>
    </row>
    <row r="143" s="1" customFormat="1" ht="15" customHeight="1">
      <c r="B143" s="326"/>
      <c r="C143" s="327"/>
      <c r="D143" s="327"/>
      <c r="E143" s="327"/>
      <c r="F143" s="327"/>
      <c r="G143" s="327"/>
      <c r="H143" s="327"/>
      <c r="I143" s="327"/>
      <c r="J143" s="327"/>
      <c r="K143" s="328"/>
    </row>
    <row r="144" s="1" customFormat="1" ht="18.75" customHeight="1">
      <c r="B144" s="313"/>
      <c r="C144" s="313"/>
      <c r="D144" s="313"/>
      <c r="E144" s="313"/>
      <c r="F144" s="314"/>
      <c r="G144" s="313"/>
      <c r="H144" s="313"/>
      <c r="I144" s="313"/>
      <c r="J144" s="313"/>
      <c r="K144" s="313"/>
    </row>
    <row r="145" s="1" customFormat="1" ht="18.75" customHeight="1">
      <c r="B145" s="285"/>
      <c r="C145" s="285"/>
      <c r="D145" s="285"/>
      <c r="E145" s="285"/>
      <c r="F145" s="285"/>
      <c r="G145" s="285"/>
      <c r="H145" s="285"/>
      <c r="I145" s="285"/>
      <c r="J145" s="285"/>
      <c r="K145" s="285"/>
    </row>
    <row r="146" s="1" customFormat="1" ht="7.5" customHeight="1">
      <c r="B146" s="286"/>
      <c r="C146" s="287"/>
      <c r="D146" s="287"/>
      <c r="E146" s="287"/>
      <c r="F146" s="287"/>
      <c r="G146" s="287"/>
      <c r="H146" s="287"/>
      <c r="I146" s="287"/>
      <c r="J146" s="287"/>
      <c r="K146" s="288"/>
    </row>
    <row r="147" s="1" customFormat="1" ht="45" customHeight="1">
      <c r="B147" s="289"/>
      <c r="C147" s="290" t="s">
        <v>643</v>
      </c>
      <c r="D147" s="290"/>
      <c r="E147" s="290"/>
      <c r="F147" s="290"/>
      <c r="G147" s="290"/>
      <c r="H147" s="290"/>
      <c r="I147" s="290"/>
      <c r="J147" s="290"/>
      <c r="K147" s="291"/>
    </row>
    <row r="148" s="1" customFormat="1" ht="17.25" customHeight="1">
      <c r="B148" s="289"/>
      <c r="C148" s="292" t="s">
        <v>578</v>
      </c>
      <c r="D148" s="292"/>
      <c r="E148" s="292"/>
      <c r="F148" s="292" t="s">
        <v>579</v>
      </c>
      <c r="G148" s="293"/>
      <c r="H148" s="292" t="s">
        <v>51</v>
      </c>
      <c r="I148" s="292" t="s">
        <v>54</v>
      </c>
      <c r="J148" s="292" t="s">
        <v>580</v>
      </c>
      <c r="K148" s="291"/>
    </row>
    <row r="149" s="1" customFormat="1" ht="17.25" customHeight="1">
      <c r="B149" s="289"/>
      <c r="C149" s="294" t="s">
        <v>581</v>
      </c>
      <c r="D149" s="294"/>
      <c r="E149" s="294"/>
      <c r="F149" s="295" t="s">
        <v>582</v>
      </c>
      <c r="G149" s="296"/>
      <c r="H149" s="294"/>
      <c r="I149" s="294"/>
      <c r="J149" s="294" t="s">
        <v>583</v>
      </c>
      <c r="K149" s="291"/>
    </row>
    <row r="150" s="1" customFormat="1" ht="5.25" customHeight="1">
      <c r="B150" s="302"/>
      <c r="C150" s="297"/>
      <c r="D150" s="297"/>
      <c r="E150" s="297"/>
      <c r="F150" s="297"/>
      <c r="G150" s="298"/>
      <c r="H150" s="297"/>
      <c r="I150" s="297"/>
      <c r="J150" s="297"/>
      <c r="K150" s="325"/>
    </row>
    <row r="151" s="1" customFormat="1" ht="15" customHeight="1">
      <c r="B151" s="302"/>
      <c r="C151" s="329" t="s">
        <v>587</v>
      </c>
      <c r="D151" s="277"/>
      <c r="E151" s="277"/>
      <c r="F151" s="330" t="s">
        <v>584</v>
      </c>
      <c r="G151" s="277"/>
      <c r="H151" s="329" t="s">
        <v>624</v>
      </c>
      <c r="I151" s="329" t="s">
        <v>586</v>
      </c>
      <c r="J151" s="329">
        <v>120</v>
      </c>
      <c r="K151" s="325"/>
    </row>
    <row r="152" s="1" customFormat="1" ht="15" customHeight="1">
      <c r="B152" s="302"/>
      <c r="C152" s="329" t="s">
        <v>633</v>
      </c>
      <c r="D152" s="277"/>
      <c r="E152" s="277"/>
      <c r="F152" s="330" t="s">
        <v>584</v>
      </c>
      <c r="G152" s="277"/>
      <c r="H152" s="329" t="s">
        <v>644</v>
      </c>
      <c r="I152" s="329" t="s">
        <v>586</v>
      </c>
      <c r="J152" s="329" t="s">
        <v>635</v>
      </c>
      <c r="K152" s="325"/>
    </row>
    <row r="153" s="1" customFormat="1" ht="15" customHeight="1">
      <c r="B153" s="302"/>
      <c r="C153" s="329" t="s">
        <v>532</v>
      </c>
      <c r="D153" s="277"/>
      <c r="E153" s="277"/>
      <c r="F153" s="330" t="s">
        <v>584</v>
      </c>
      <c r="G153" s="277"/>
      <c r="H153" s="329" t="s">
        <v>645</v>
      </c>
      <c r="I153" s="329" t="s">
        <v>586</v>
      </c>
      <c r="J153" s="329" t="s">
        <v>635</v>
      </c>
      <c r="K153" s="325"/>
    </row>
    <row r="154" s="1" customFormat="1" ht="15" customHeight="1">
      <c r="B154" s="302"/>
      <c r="C154" s="329" t="s">
        <v>589</v>
      </c>
      <c r="D154" s="277"/>
      <c r="E154" s="277"/>
      <c r="F154" s="330" t="s">
        <v>590</v>
      </c>
      <c r="G154" s="277"/>
      <c r="H154" s="329" t="s">
        <v>624</v>
      </c>
      <c r="I154" s="329" t="s">
        <v>586</v>
      </c>
      <c r="J154" s="329">
        <v>50</v>
      </c>
      <c r="K154" s="325"/>
    </row>
    <row r="155" s="1" customFormat="1" ht="15" customHeight="1">
      <c r="B155" s="302"/>
      <c r="C155" s="329" t="s">
        <v>592</v>
      </c>
      <c r="D155" s="277"/>
      <c r="E155" s="277"/>
      <c r="F155" s="330" t="s">
        <v>584</v>
      </c>
      <c r="G155" s="277"/>
      <c r="H155" s="329" t="s">
        <v>624</v>
      </c>
      <c r="I155" s="329" t="s">
        <v>594</v>
      </c>
      <c r="J155" s="329"/>
      <c r="K155" s="325"/>
    </row>
    <row r="156" s="1" customFormat="1" ht="15" customHeight="1">
      <c r="B156" s="302"/>
      <c r="C156" s="329" t="s">
        <v>603</v>
      </c>
      <c r="D156" s="277"/>
      <c r="E156" s="277"/>
      <c r="F156" s="330" t="s">
        <v>590</v>
      </c>
      <c r="G156" s="277"/>
      <c r="H156" s="329" t="s">
        <v>624</v>
      </c>
      <c r="I156" s="329" t="s">
        <v>586</v>
      </c>
      <c r="J156" s="329">
        <v>50</v>
      </c>
      <c r="K156" s="325"/>
    </row>
    <row r="157" s="1" customFormat="1" ht="15" customHeight="1">
      <c r="B157" s="302"/>
      <c r="C157" s="329" t="s">
        <v>611</v>
      </c>
      <c r="D157" s="277"/>
      <c r="E157" s="277"/>
      <c r="F157" s="330" t="s">
        <v>590</v>
      </c>
      <c r="G157" s="277"/>
      <c r="H157" s="329" t="s">
        <v>624</v>
      </c>
      <c r="I157" s="329" t="s">
        <v>586</v>
      </c>
      <c r="J157" s="329">
        <v>50</v>
      </c>
      <c r="K157" s="325"/>
    </row>
    <row r="158" s="1" customFormat="1" ht="15" customHeight="1">
      <c r="B158" s="302"/>
      <c r="C158" s="329" t="s">
        <v>609</v>
      </c>
      <c r="D158" s="277"/>
      <c r="E158" s="277"/>
      <c r="F158" s="330" t="s">
        <v>590</v>
      </c>
      <c r="G158" s="277"/>
      <c r="H158" s="329" t="s">
        <v>624</v>
      </c>
      <c r="I158" s="329" t="s">
        <v>586</v>
      </c>
      <c r="J158" s="329">
        <v>50</v>
      </c>
      <c r="K158" s="325"/>
    </row>
    <row r="159" s="1" customFormat="1" ht="15" customHeight="1">
      <c r="B159" s="302"/>
      <c r="C159" s="329" t="s">
        <v>79</v>
      </c>
      <c r="D159" s="277"/>
      <c r="E159" s="277"/>
      <c r="F159" s="330" t="s">
        <v>584</v>
      </c>
      <c r="G159" s="277"/>
      <c r="H159" s="329" t="s">
        <v>646</v>
      </c>
      <c r="I159" s="329" t="s">
        <v>586</v>
      </c>
      <c r="J159" s="329" t="s">
        <v>647</v>
      </c>
      <c r="K159" s="325"/>
    </row>
    <row r="160" s="1" customFormat="1" ht="15" customHeight="1">
      <c r="B160" s="302"/>
      <c r="C160" s="329" t="s">
        <v>648</v>
      </c>
      <c r="D160" s="277"/>
      <c r="E160" s="277"/>
      <c r="F160" s="330" t="s">
        <v>584</v>
      </c>
      <c r="G160" s="277"/>
      <c r="H160" s="329" t="s">
        <v>649</v>
      </c>
      <c r="I160" s="329" t="s">
        <v>619</v>
      </c>
      <c r="J160" s="329"/>
      <c r="K160" s="325"/>
    </row>
    <row r="161" s="1" customFormat="1" ht="15" customHeight="1">
      <c r="B161" s="331"/>
      <c r="C161" s="311"/>
      <c r="D161" s="311"/>
      <c r="E161" s="311"/>
      <c r="F161" s="311"/>
      <c r="G161" s="311"/>
      <c r="H161" s="311"/>
      <c r="I161" s="311"/>
      <c r="J161" s="311"/>
      <c r="K161" s="332"/>
    </row>
    <row r="162" s="1" customFormat="1" ht="18.75" customHeight="1">
      <c r="B162" s="313"/>
      <c r="C162" s="323"/>
      <c r="D162" s="323"/>
      <c r="E162" s="323"/>
      <c r="F162" s="333"/>
      <c r="G162" s="323"/>
      <c r="H162" s="323"/>
      <c r="I162" s="323"/>
      <c r="J162" s="323"/>
      <c r="K162" s="313"/>
    </row>
    <row r="163" s="1" customFormat="1" ht="18.75" customHeight="1">
      <c r="B163" s="285"/>
      <c r="C163" s="285"/>
      <c r="D163" s="285"/>
      <c r="E163" s="285"/>
      <c r="F163" s="285"/>
      <c r="G163" s="285"/>
      <c r="H163" s="285"/>
      <c r="I163" s="285"/>
      <c r="J163" s="285"/>
      <c r="K163" s="285"/>
    </row>
    <row r="164" s="1" customFormat="1" ht="7.5" customHeight="1">
      <c r="B164" s="264"/>
      <c r="C164" s="265"/>
      <c r="D164" s="265"/>
      <c r="E164" s="265"/>
      <c r="F164" s="265"/>
      <c r="G164" s="265"/>
      <c r="H164" s="265"/>
      <c r="I164" s="265"/>
      <c r="J164" s="265"/>
      <c r="K164" s="266"/>
    </row>
    <row r="165" s="1" customFormat="1" ht="45" customHeight="1">
      <c r="B165" s="267"/>
      <c r="C165" s="268" t="s">
        <v>650</v>
      </c>
      <c r="D165" s="268"/>
      <c r="E165" s="268"/>
      <c r="F165" s="268"/>
      <c r="G165" s="268"/>
      <c r="H165" s="268"/>
      <c r="I165" s="268"/>
      <c r="J165" s="268"/>
      <c r="K165" s="269"/>
    </row>
    <row r="166" s="1" customFormat="1" ht="17.25" customHeight="1">
      <c r="B166" s="267"/>
      <c r="C166" s="292" t="s">
        <v>578</v>
      </c>
      <c r="D166" s="292"/>
      <c r="E166" s="292"/>
      <c r="F166" s="292" t="s">
        <v>579</v>
      </c>
      <c r="G166" s="334"/>
      <c r="H166" s="335" t="s">
        <v>51</v>
      </c>
      <c r="I166" s="335" t="s">
        <v>54</v>
      </c>
      <c r="J166" s="292" t="s">
        <v>580</v>
      </c>
      <c r="K166" s="269"/>
    </row>
    <row r="167" s="1" customFormat="1" ht="17.25" customHeight="1">
      <c r="B167" s="270"/>
      <c r="C167" s="294" t="s">
        <v>581</v>
      </c>
      <c r="D167" s="294"/>
      <c r="E167" s="294"/>
      <c r="F167" s="295" t="s">
        <v>582</v>
      </c>
      <c r="G167" s="336"/>
      <c r="H167" s="337"/>
      <c r="I167" s="337"/>
      <c r="J167" s="294" t="s">
        <v>583</v>
      </c>
      <c r="K167" s="272"/>
    </row>
    <row r="168" s="1" customFormat="1" ht="5.25" customHeight="1">
      <c r="B168" s="302"/>
      <c r="C168" s="297"/>
      <c r="D168" s="297"/>
      <c r="E168" s="297"/>
      <c r="F168" s="297"/>
      <c r="G168" s="298"/>
      <c r="H168" s="297"/>
      <c r="I168" s="297"/>
      <c r="J168" s="297"/>
      <c r="K168" s="325"/>
    </row>
    <row r="169" s="1" customFormat="1" ht="15" customHeight="1">
      <c r="B169" s="302"/>
      <c r="C169" s="277" t="s">
        <v>587</v>
      </c>
      <c r="D169" s="277"/>
      <c r="E169" s="277"/>
      <c r="F169" s="300" t="s">
        <v>584</v>
      </c>
      <c r="G169" s="277"/>
      <c r="H169" s="277" t="s">
        <v>624</v>
      </c>
      <c r="I169" s="277" t="s">
        <v>586</v>
      </c>
      <c r="J169" s="277">
        <v>120</v>
      </c>
      <c r="K169" s="325"/>
    </row>
    <row r="170" s="1" customFormat="1" ht="15" customHeight="1">
      <c r="B170" s="302"/>
      <c r="C170" s="277" t="s">
        <v>633</v>
      </c>
      <c r="D170" s="277"/>
      <c r="E170" s="277"/>
      <c r="F170" s="300" t="s">
        <v>584</v>
      </c>
      <c r="G170" s="277"/>
      <c r="H170" s="277" t="s">
        <v>634</v>
      </c>
      <c r="I170" s="277" t="s">
        <v>586</v>
      </c>
      <c r="J170" s="277" t="s">
        <v>635</v>
      </c>
      <c r="K170" s="325"/>
    </row>
    <row r="171" s="1" customFormat="1" ht="15" customHeight="1">
      <c r="B171" s="302"/>
      <c r="C171" s="277" t="s">
        <v>532</v>
      </c>
      <c r="D171" s="277"/>
      <c r="E171" s="277"/>
      <c r="F171" s="300" t="s">
        <v>584</v>
      </c>
      <c r="G171" s="277"/>
      <c r="H171" s="277" t="s">
        <v>651</v>
      </c>
      <c r="I171" s="277" t="s">
        <v>586</v>
      </c>
      <c r="J171" s="277" t="s">
        <v>635</v>
      </c>
      <c r="K171" s="325"/>
    </row>
    <row r="172" s="1" customFormat="1" ht="15" customHeight="1">
      <c r="B172" s="302"/>
      <c r="C172" s="277" t="s">
        <v>589</v>
      </c>
      <c r="D172" s="277"/>
      <c r="E172" s="277"/>
      <c r="F172" s="300" t="s">
        <v>590</v>
      </c>
      <c r="G172" s="277"/>
      <c r="H172" s="277" t="s">
        <v>651</v>
      </c>
      <c r="I172" s="277" t="s">
        <v>586</v>
      </c>
      <c r="J172" s="277">
        <v>50</v>
      </c>
      <c r="K172" s="325"/>
    </row>
    <row r="173" s="1" customFormat="1" ht="15" customHeight="1">
      <c r="B173" s="302"/>
      <c r="C173" s="277" t="s">
        <v>592</v>
      </c>
      <c r="D173" s="277"/>
      <c r="E173" s="277"/>
      <c r="F173" s="300" t="s">
        <v>584</v>
      </c>
      <c r="G173" s="277"/>
      <c r="H173" s="277" t="s">
        <v>651</v>
      </c>
      <c r="I173" s="277" t="s">
        <v>594</v>
      </c>
      <c r="J173" s="277"/>
      <c r="K173" s="325"/>
    </row>
    <row r="174" s="1" customFormat="1" ht="15" customHeight="1">
      <c r="B174" s="302"/>
      <c r="C174" s="277" t="s">
        <v>603</v>
      </c>
      <c r="D174" s="277"/>
      <c r="E174" s="277"/>
      <c r="F174" s="300" t="s">
        <v>590</v>
      </c>
      <c r="G174" s="277"/>
      <c r="H174" s="277" t="s">
        <v>651</v>
      </c>
      <c r="I174" s="277" t="s">
        <v>586</v>
      </c>
      <c r="J174" s="277">
        <v>50</v>
      </c>
      <c r="K174" s="325"/>
    </row>
    <row r="175" s="1" customFormat="1" ht="15" customHeight="1">
      <c r="B175" s="302"/>
      <c r="C175" s="277" t="s">
        <v>611</v>
      </c>
      <c r="D175" s="277"/>
      <c r="E175" s="277"/>
      <c r="F175" s="300" t="s">
        <v>590</v>
      </c>
      <c r="G175" s="277"/>
      <c r="H175" s="277" t="s">
        <v>651</v>
      </c>
      <c r="I175" s="277" t="s">
        <v>586</v>
      </c>
      <c r="J175" s="277">
        <v>50</v>
      </c>
      <c r="K175" s="325"/>
    </row>
    <row r="176" s="1" customFormat="1" ht="15" customHeight="1">
      <c r="B176" s="302"/>
      <c r="C176" s="277" t="s">
        <v>609</v>
      </c>
      <c r="D176" s="277"/>
      <c r="E176" s="277"/>
      <c r="F176" s="300" t="s">
        <v>590</v>
      </c>
      <c r="G176" s="277"/>
      <c r="H176" s="277" t="s">
        <v>651</v>
      </c>
      <c r="I176" s="277" t="s">
        <v>586</v>
      </c>
      <c r="J176" s="277">
        <v>50</v>
      </c>
      <c r="K176" s="325"/>
    </row>
    <row r="177" s="1" customFormat="1" ht="15" customHeight="1">
      <c r="B177" s="302"/>
      <c r="C177" s="277" t="s">
        <v>92</v>
      </c>
      <c r="D177" s="277"/>
      <c r="E177" s="277"/>
      <c r="F177" s="300" t="s">
        <v>584</v>
      </c>
      <c r="G177" s="277"/>
      <c r="H177" s="277" t="s">
        <v>652</v>
      </c>
      <c r="I177" s="277" t="s">
        <v>653</v>
      </c>
      <c r="J177" s="277"/>
      <c r="K177" s="325"/>
    </row>
    <row r="178" s="1" customFormat="1" ht="15" customHeight="1">
      <c r="B178" s="302"/>
      <c r="C178" s="277" t="s">
        <v>54</v>
      </c>
      <c r="D178" s="277"/>
      <c r="E178" s="277"/>
      <c r="F178" s="300" t="s">
        <v>584</v>
      </c>
      <c r="G178" s="277"/>
      <c r="H178" s="277" t="s">
        <v>654</v>
      </c>
      <c r="I178" s="277" t="s">
        <v>655</v>
      </c>
      <c r="J178" s="277">
        <v>1</v>
      </c>
      <c r="K178" s="325"/>
    </row>
    <row r="179" s="1" customFormat="1" ht="15" customHeight="1">
      <c r="B179" s="302"/>
      <c r="C179" s="277" t="s">
        <v>50</v>
      </c>
      <c r="D179" s="277"/>
      <c r="E179" s="277"/>
      <c r="F179" s="300" t="s">
        <v>584</v>
      </c>
      <c r="G179" s="277"/>
      <c r="H179" s="277" t="s">
        <v>656</v>
      </c>
      <c r="I179" s="277" t="s">
        <v>586</v>
      </c>
      <c r="J179" s="277">
        <v>20</v>
      </c>
      <c r="K179" s="325"/>
    </row>
    <row r="180" s="1" customFormat="1" ht="15" customHeight="1">
      <c r="B180" s="302"/>
      <c r="C180" s="277" t="s">
        <v>51</v>
      </c>
      <c r="D180" s="277"/>
      <c r="E180" s="277"/>
      <c r="F180" s="300" t="s">
        <v>584</v>
      </c>
      <c r="G180" s="277"/>
      <c r="H180" s="277" t="s">
        <v>657</v>
      </c>
      <c r="I180" s="277" t="s">
        <v>586</v>
      </c>
      <c r="J180" s="277">
        <v>255</v>
      </c>
      <c r="K180" s="325"/>
    </row>
    <row r="181" s="1" customFormat="1" ht="15" customHeight="1">
      <c r="B181" s="302"/>
      <c r="C181" s="277" t="s">
        <v>93</v>
      </c>
      <c r="D181" s="277"/>
      <c r="E181" s="277"/>
      <c r="F181" s="300" t="s">
        <v>584</v>
      </c>
      <c r="G181" s="277"/>
      <c r="H181" s="277" t="s">
        <v>548</v>
      </c>
      <c r="I181" s="277" t="s">
        <v>586</v>
      </c>
      <c r="J181" s="277">
        <v>10</v>
      </c>
      <c r="K181" s="325"/>
    </row>
    <row r="182" s="1" customFormat="1" ht="15" customHeight="1">
      <c r="B182" s="302"/>
      <c r="C182" s="277" t="s">
        <v>94</v>
      </c>
      <c r="D182" s="277"/>
      <c r="E182" s="277"/>
      <c r="F182" s="300" t="s">
        <v>584</v>
      </c>
      <c r="G182" s="277"/>
      <c r="H182" s="277" t="s">
        <v>658</v>
      </c>
      <c r="I182" s="277" t="s">
        <v>619</v>
      </c>
      <c r="J182" s="277"/>
      <c r="K182" s="325"/>
    </row>
    <row r="183" s="1" customFormat="1" ht="15" customHeight="1">
      <c r="B183" s="302"/>
      <c r="C183" s="277" t="s">
        <v>659</v>
      </c>
      <c r="D183" s="277"/>
      <c r="E183" s="277"/>
      <c r="F183" s="300" t="s">
        <v>584</v>
      </c>
      <c r="G183" s="277"/>
      <c r="H183" s="277" t="s">
        <v>660</v>
      </c>
      <c r="I183" s="277" t="s">
        <v>619</v>
      </c>
      <c r="J183" s="277"/>
      <c r="K183" s="325"/>
    </row>
    <row r="184" s="1" customFormat="1" ht="15" customHeight="1">
      <c r="B184" s="302"/>
      <c r="C184" s="277" t="s">
        <v>648</v>
      </c>
      <c r="D184" s="277"/>
      <c r="E184" s="277"/>
      <c r="F184" s="300" t="s">
        <v>584</v>
      </c>
      <c r="G184" s="277"/>
      <c r="H184" s="277" t="s">
        <v>661</v>
      </c>
      <c r="I184" s="277" t="s">
        <v>619</v>
      </c>
      <c r="J184" s="277"/>
      <c r="K184" s="325"/>
    </row>
    <row r="185" s="1" customFormat="1" ht="15" customHeight="1">
      <c r="B185" s="302"/>
      <c r="C185" s="277" t="s">
        <v>96</v>
      </c>
      <c r="D185" s="277"/>
      <c r="E185" s="277"/>
      <c r="F185" s="300" t="s">
        <v>590</v>
      </c>
      <c r="G185" s="277"/>
      <c r="H185" s="277" t="s">
        <v>662</v>
      </c>
      <c r="I185" s="277" t="s">
        <v>586</v>
      </c>
      <c r="J185" s="277">
        <v>50</v>
      </c>
      <c r="K185" s="325"/>
    </row>
    <row r="186" s="1" customFormat="1" ht="15" customHeight="1">
      <c r="B186" s="302"/>
      <c r="C186" s="277" t="s">
        <v>663</v>
      </c>
      <c r="D186" s="277"/>
      <c r="E186" s="277"/>
      <c r="F186" s="300" t="s">
        <v>590</v>
      </c>
      <c r="G186" s="277"/>
      <c r="H186" s="277" t="s">
        <v>664</v>
      </c>
      <c r="I186" s="277" t="s">
        <v>665</v>
      </c>
      <c r="J186" s="277"/>
      <c r="K186" s="325"/>
    </row>
    <row r="187" s="1" customFormat="1" ht="15" customHeight="1">
      <c r="B187" s="302"/>
      <c r="C187" s="277" t="s">
        <v>666</v>
      </c>
      <c r="D187" s="277"/>
      <c r="E187" s="277"/>
      <c r="F187" s="300" t="s">
        <v>590</v>
      </c>
      <c r="G187" s="277"/>
      <c r="H187" s="277" t="s">
        <v>667</v>
      </c>
      <c r="I187" s="277" t="s">
        <v>665</v>
      </c>
      <c r="J187" s="277"/>
      <c r="K187" s="325"/>
    </row>
    <row r="188" s="1" customFormat="1" ht="15" customHeight="1">
      <c r="B188" s="302"/>
      <c r="C188" s="277" t="s">
        <v>668</v>
      </c>
      <c r="D188" s="277"/>
      <c r="E188" s="277"/>
      <c r="F188" s="300" t="s">
        <v>590</v>
      </c>
      <c r="G188" s="277"/>
      <c r="H188" s="277" t="s">
        <v>669</v>
      </c>
      <c r="I188" s="277" t="s">
        <v>665</v>
      </c>
      <c r="J188" s="277"/>
      <c r="K188" s="325"/>
    </row>
    <row r="189" s="1" customFormat="1" ht="15" customHeight="1">
      <c r="B189" s="302"/>
      <c r="C189" s="338" t="s">
        <v>670</v>
      </c>
      <c r="D189" s="277"/>
      <c r="E189" s="277"/>
      <c r="F189" s="300" t="s">
        <v>590</v>
      </c>
      <c r="G189" s="277"/>
      <c r="H189" s="277" t="s">
        <v>671</v>
      </c>
      <c r="I189" s="277" t="s">
        <v>672</v>
      </c>
      <c r="J189" s="339" t="s">
        <v>673</v>
      </c>
      <c r="K189" s="325"/>
    </row>
    <row r="190" s="1" customFormat="1" ht="15" customHeight="1">
      <c r="B190" s="302"/>
      <c r="C190" s="338" t="s">
        <v>39</v>
      </c>
      <c r="D190" s="277"/>
      <c r="E190" s="277"/>
      <c r="F190" s="300" t="s">
        <v>584</v>
      </c>
      <c r="G190" s="277"/>
      <c r="H190" s="274" t="s">
        <v>674</v>
      </c>
      <c r="I190" s="277" t="s">
        <v>675</v>
      </c>
      <c r="J190" s="277"/>
      <c r="K190" s="325"/>
    </row>
    <row r="191" s="1" customFormat="1" ht="15" customHeight="1">
      <c r="B191" s="302"/>
      <c r="C191" s="338" t="s">
        <v>676</v>
      </c>
      <c r="D191" s="277"/>
      <c r="E191" s="277"/>
      <c r="F191" s="300" t="s">
        <v>584</v>
      </c>
      <c r="G191" s="277"/>
      <c r="H191" s="277" t="s">
        <v>677</v>
      </c>
      <c r="I191" s="277" t="s">
        <v>619</v>
      </c>
      <c r="J191" s="277"/>
      <c r="K191" s="325"/>
    </row>
    <row r="192" s="1" customFormat="1" ht="15" customHeight="1">
      <c r="B192" s="302"/>
      <c r="C192" s="338" t="s">
        <v>678</v>
      </c>
      <c r="D192" s="277"/>
      <c r="E192" s="277"/>
      <c r="F192" s="300" t="s">
        <v>584</v>
      </c>
      <c r="G192" s="277"/>
      <c r="H192" s="277" t="s">
        <v>679</v>
      </c>
      <c r="I192" s="277" t="s">
        <v>619</v>
      </c>
      <c r="J192" s="277"/>
      <c r="K192" s="325"/>
    </row>
    <row r="193" s="1" customFormat="1" ht="15" customHeight="1">
      <c r="B193" s="302"/>
      <c r="C193" s="338" t="s">
        <v>680</v>
      </c>
      <c r="D193" s="277"/>
      <c r="E193" s="277"/>
      <c r="F193" s="300" t="s">
        <v>590</v>
      </c>
      <c r="G193" s="277"/>
      <c r="H193" s="277" t="s">
        <v>681</v>
      </c>
      <c r="I193" s="277" t="s">
        <v>619</v>
      </c>
      <c r="J193" s="277"/>
      <c r="K193" s="325"/>
    </row>
    <row r="194" s="1" customFormat="1" ht="15" customHeight="1">
      <c r="B194" s="331"/>
      <c r="C194" s="340"/>
      <c r="D194" s="311"/>
      <c r="E194" s="311"/>
      <c r="F194" s="311"/>
      <c r="G194" s="311"/>
      <c r="H194" s="311"/>
      <c r="I194" s="311"/>
      <c r="J194" s="311"/>
      <c r="K194" s="332"/>
    </row>
    <row r="195" s="1" customFormat="1" ht="18.75" customHeight="1">
      <c r="B195" s="313"/>
      <c r="C195" s="323"/>
      <c r="D195" s="323"/>
      <c r="E195" s="323"/>
      <c r="F195" s="333"/>
      <c r="G195" s="323"/>
      <c r="H195" s="323"/>
      <c r="I195" s="323"/>
      <c r="J195" s="323"/>
      <c r="K195" s="313"/>
    </row>
    <row r="196" s="1" customFormat="1" ht="18.75" customHeight="1">
      <c r="B196" s="313"/>
      <c r="C196" s="323"/>
      <c r="D196" s="323"/>
      <c r="E196" s="323"/>
      <c r="F196" s="333"/>
      <c r="G196" s="323"/>
      <c r="H196" s="323"/>
      <c r="I196" s="323"/>
      <c r="J196" s="323"/>
      <c r="K196" s="313"/>
    </row>
    <row r="197" s="1" customFormat="1" ht="18.75" customHeight="1">
      <c r="B197" s="285"/>
      <c r="C197" s="285"/>
      <c r="D197" s="285"/>
      <c r="E197" s="285"/>
      <c r="F197" s="285"/>
      <c r="G197" s="285"/>
      <c r="H197" s="285"/>
      <c r="I197" s="285"/>
      <c r="J197" s="285"/>
      <c r="K197" s="285"/>
    </row>
    <row r="198" s="1" customFormat="1" ht="13.5">
      <c r="B198" s="264"/>
      <c r="C198" s="265"/>
      <c r="D198" s="265"/>
      <c r="E198" s="265"/>
      <c r="F198" s="265"/>
      <c r="G198" s="265"/>
      <c r="H198" s="265"/>
      <c r="I198" s="265"/>
      <c r="J198" s="265"/>
      <c r="K198" s="266"/>
    </row>
    <row r="199" s="1" customFormat="1" ht="21">
      <c r="B199" s="267"/>
      <c r="C199" s="268" t="s">
        <v>682</v>
      </c>
      <c r="D199" s="268"/>
      <c r="E199" s="268"/>
      <c r="F199" s="268"/>
      <c r="G199" s="268"/>
      <c r="H199" s="268"/>
      <c r="I199" s="268"/>
      <c r="J199" s="268"/>
      <c r="K199" s="269"/>
    </row>
    <row r="200" s="1" customFormat="1" ht="25.5" customHeight="1">
      <c r="B200" s="267"/>
      <c r="C200" s="341" t="s">
        <v>683</v>
      </c>
      <c r="D200" s="341"/>
      <c r="E200" s="341"/>
      <c r="F200" s="341" t="s">
        <v>684</v>
      </c>
      <c r="G200" s="342"/>
      <c r="H200" s="341" t="s">
        <v>685</v>
      </c>
      <c r="I200" s="341"/>
      <c r="J200" s="341"/>
      <c r="K200" s="269"/>
    </row>
    <row r="201" s="1" customFormat="1" ht="5.25" customHeight="1">
      <c r="B201" s="302"/>
      <c r="C201" s="297"/>
      <c r="D201" s="297"/>
      <c r="E201" s="297"/>
      <c r="F201" s="297"/>
      <c r="G201" s="323"/>
      <c r="H201" s="297"/>
      <c r="I201" s="297"/>
      <c r="J201" s="297"/>
      <c r="K201" s="325"/>
    </row>
    <row r="202" s="1" customFormat="1" ht="15" customHeight="1">
      <c r="B202" s="302"/>
      <c r="C202" s="277" t="s">
        <v>675</v>
      </c>
      <c r="D202" s="277"/>
      <c r="E202" s="277"/>
      <c r="F202" s="300" t="s">
        <v>40</v>
      </c>
      <c r="G202" s="277"/>
      <c r="H202" s="277" t="s">
        <v>686</v>
      </c>
      <c r="I202" s="277"/>
      <c r="J202" s="277"/>
      <c r="K202" s="325"/>
    </row>
    <row r="203" s="1" customFormat="1" ht="15" customHeight="1">
      <c r="B203" s="302"/>
      <c r="C203" s="277"/>
      <c r="D203" s="277"/>
      <c r="E203" s="277"/>
      <c r="F203" s="300" t="s">
        <v>41</v>
      </c>
      <c r="G203" s="277"/>
      <c r="H203" s="277" t="s">
        <v>687</v>
      </c>
      <c r="I203" s="277"/>
      <c r="J203" s="277"/>
      <c r="K203" s="325"/>
    </row>
    <row r="204" s="1" customFormat="1" ht="15" customHeight="1">
      <c r="B204" s="302"/>
      <c r="C204" s="277"/>
      <c r="D204" s="277"/>
      <c r="E204" s="277"/>
      <c r="F204" s="300" t="s">
        <v>44</v>
      </c>
      <c r="G204" s="277"/>
      <c r="H204" s="277" t="s">
        <v>688</v>
      </c>
      <c r="I204" s="277"/>
      <c r="J204" s="277"/>
      <c r="K204" s="325"/>
    </row>
    <row r="205" s="1" customFormat="1" ht="15" customHeight="1">
      <c r="B205" s="302"/>
      <c r="C205" s="277"/>
      <c r="D205" s="277"/>
      <c r="E205" s="277"/>
      <c r="F205" s="300" t="s">
        <v>42</v>
      </c>
      <c r="G205" s="277"/>
      <c r="H205" s="277" t="s">
        <v>689</v>
      </c>
      <c r="I205" s="277"/>
      <c r="J205" s="277"/>
      <c r="K205" s="325"/>
    </row>
    <row r="206" s="1" customFormat="1" ht="15" customHeight="1">
      <c r="B206" s="302"/>
      <c r="C206" s="277"/>
      <c r="D206" s="277"/>
      <c r="E206" s="277"/>
      <c r="F206" s="300" t="s">
        <v>43</v>
      </c>
      <c r="G206" s="277"/>
      <c r="H206" s="277" t="s">
        <v>690</v>
      </c>
      <c r="I206" s="277"/>
      <c r="J206" s="277"/>
      <c r="K206" s="325"/>
    </row>
    <row r="207" s="1" customFormat="1" ht="15" customHeight="1">
      <c r="B207" s="302"/>
      <c r="C207" s="277"/>
      <c r="D207" s="277"/>
      <c r="E207" s="277"/>
      <c r="F207" s="300"/>
      <c r="G207" s="277"/>
      <c r="H207" s="277"/>
      <c r="I207" s="277"/>
      <c r="J207" s="277"/>
      <c r="K207" s="325"/>
    </row>
    <row r="208" s="1" customFormat="1" ht="15" customHeight="1">
      <c r="B208" s="302"/>
      <c r="C208" s="277" t="s">
        <v>631</v>
      </c>
      <c r="D208" s="277"/>
      <c r="E208" s="277"/>
      <c r="F208" s="300" t="s">
        <v>73</v>
      </c>
      <c r="G208" s="277"/>
      <c r="H208" s="277" t="s">
        <v>691</v>
      </c>
      <c r="I208" s="277"/>
      <c r="J208" s="277"/>
      <c r="K208" s="325"/>
    </row>
    <row r="209" s="1" customFormat="1" ht="15" customHeight="1">
      <c r="B209" s="302"/>
      <c r="C209" s="277"/>
      <c r="D209" s="277"/>
      <c r="E209" s="277"/>
      <c r="F209" s="300" t="s">
        <v>526</v>
      </c>
      <c r="G209" s="277"/>
      <c r="H209" s="277" t="s">
        <v>527</v>
      </c>
      <c r="I209" s="277"/>
      <c r="J209" s="277"/>
      <c r="K209" s="325"/>
    </row>
    <row r="210" s="1" customFormat="1" ht="15" customHeight="1">
      <c r="B210" s="302"/>
      <c r="C210" s="277"/>
      <c r="D210" s="277"/>
      <c r="E210" s="277"/>
      <c r="F210" s="300" t="s">
        <v>524</v>
      </c>
      <c r="G210" s="277"/>
      <c r="H210" s="277" t="s">
        <v>692</v>
      </c>
      <c r="I210" s="277"/>
      <c r="J210" s="277"/>
      <c r="K210" s="325"/>
    </row>
    <row r="211" s="1" customFormat="1" ht="15" customHeight="1">
      <c r="B211" s="343"/>
      <c r="C211" s="277"/>
      <c r="D211" s="277"/>
      <c r="E211" s="277"/>
      <c r="F211" s="300" t="s">
        <v>528</v>
      </c>
      <c r="G211" s="338"/>
      <c r="H211" s="329" t="s">
        <v>529</v>
      </c>
      <c r="I211" s="329"/>
      <c r="J211" s="329"/>
      <c r="K211" s="344"/>
    </row>
    <row r="212" s="1" customFormat="1" ht="15" customHeight="1">
      <c r="B212" s="343"/>
      <c r="C212" s="277"/>
      <c r="D212" s="277"/>
      <c r="E212" s="277"/>
      <c r="F212" s="300" t="s">
        <v>530</v>
      </c>
      <c r="G212" s="338"/>
      <c r="H212" s="329" t="s">
        <v>693</v>
      </c>
      <c r="I212" s="329"/>
      <c r="J212" s="329"/>
      <c r="K212" s="344"/>
    </row>
    <row r="213" s="1" customFormat="1" ht="15" customHeight="1">
      <c r="B213" s="343"/>
      <c r="C213" s="277"/>
      <c r="D213" s="277"/>
      <c r="E213" s="277"/>
      <c r="F213" s="300"/>
      <c r="G213" s="338"/>
      <c r="H213" s="329"/>
      <c r="I213" s="329"/>
      <c r="J213" s="329"/>
      <c r="K213" s="344"/>
    </row>
    <row r="214" s="1" customFormat="1" ht="15" customHeight="1">
      <c r="B214" s="343"/>
      <c r="C214" s="277" t="s">
        <v>655</v>
      </c>
      <c r="D214" s="277"/>
      <c r="E214" s="277"/>
      <c r="F214" s="300">
        <v>1</v>
      </c>
      <c r="G214" s="338"/>
      <c r="H214" s="329" t="s">
        <v>694</v>
      </c>
      <c r="I214" s="329"/>
      <c r="J214" s="329"/>
      <c r="K214" s="344"/>
    </row>
    <row r="215" s="1" customFormat="1" ht="15" customHeight="1">
      <c r="B215" s="343"/>
      <c r="C215" s="277"/>
      <c r="D215" s="277"/>
      <c r="E215" s="277"/>
      <c r="F215" s="300">
        <v>2</v>
      </c>
      <c r="G215" s="338"/>
      <c r="H215" s="329" t="s">
        <v>695</v>
      </c>
      <c r="I215" s="329"/>
      <c r="J215" s="329"/>
      <c r="K215" s="344"/>
    </row>
    <row r="216" s="1" customFormat="1" ht="15" customHeight="1">
      <c r="B216" s="343"/>
      <c r="C216" s="277"/>
      <c r="D216" s="277"/>
      <c r="E216" s="277"/>
      <c r="F216" s="300">
        <v>3</v>
      </c>
      <c r="G216" s="338"/>
      <c r="H216" s="329" t="s">
        <v>696</v>
      </c>
      <c r="I216" s="329"/>
      <c r="J216" s="329"/>
      <c r="K216" s="344"/>
    </row>
    <row r="217" s="1" customFormat="1" ht="15" customHeight="1">
      <c r="B217" s="343"/>
      <c r="C217" s="277"/>
      <c r="D217" s="277"/>
      <c r="E217" s="277"/>
      <c r="F217" s="300">
        <v>4</v>
      </c>
      <c r="G217" s="338"/>
      <c r="H217" s="329" t="s">
        <v>697</v>
      </c>
      <c r="I217" s="329"/>
      <c r="J217" s="329"/>
      <c r="K217" s="344"/>
    </row>
    <row r="218" s="1" customFormat="1" ht="12.75" customHeight="1">
      <c r="B218" s="345"/>
      <c r="C218" s="346"/>
      <c r="D218" s="346"/>
      <c r="E218" s="346"/>
      <c r="F218" s="346"/>
      <c r="G218" s="346"/>
      <c r="H218" s="346"/>
      <c r="I218" s="346"/>
      <c r="J218" s="346"/>
      <c r="K218" s="34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PC-VIKTOR\Viktor Vaidis</dc:creator>
  <cp:lastModifiedBy>PC-VIKTOR\Viktor Vaidis</cp:lastModifiedBy>
  <dcterms:created xsi:type="dcterms:W3CDTF">2021-06-03T09:15:51Z</dcterms:created>
  <dcterms:modified xsi:type="dcterms:W3CDTF">2021-06-03T09:15:53Z</dcterms:modified>
</cp:coreProperties>
</file>